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Эндаумент\финансовые планы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5" i="1"/>
  <c r="E59" i="1"/>
  <c r="E52" i="1"/>
  <c r="E49" i="1"/>
  <c r="E44" i="1"/>
  <c r="G39" i="1"/>
  <c r="H39" i="1"/>
  <c r="I39" i="1"/>
  <c r="G36" i="1"/>
  <c r="H36" i="1"/>
  <c r="I36" i="1"/>
  <c r="F36" i="1"/>
  <c r="F39" i="1"/>
  <c r="E55" i="1" l="1"/>
  <c r="G20" i="1"/>
  <c r="H20" i="1"/>
  <c r="I20" i="1"/>
  <c r="D21" i="1" l="1"/>
  <c r="E34" i="1"/>
  <c r="E54" i="1"/>
  <c r="J66" i="1"/>
  <c r="G65" i="1"/>
  <c r="H65" i="1"/>
  <c r="I65" i="1"/>
  <c r="J65" i="1"/>
  <c r="D24" i="1"/>
  <c r="D65" i="1" l="1"/>
  <c r="E57" i="1"/>
  <c r="F37" i="1" l="1"/>
  <c r="E60" i="1" l="1"/>
  <c r="D60" i="1" s="1"/>
  <c r="D59" i="1"/>
  <c r="D57" i="1"/>
  <c r="E56" i="1"/>
  <c r="D56" i="1" s="1"/>
  <c r="D55" i="1"/>
  <c r="D54" i="1"/>
  <c r="D53" i="1"/>
  <c r="D52" i="1"/>
  <c r="D50" i="1"/>
  <c r="D49" i="1"/>
  <c r="D48" i="1"/>
  <c r="E46" i="1"/>
  <c r="D46" i="1" s="1"/>
  <c r="D45" i="1"/>
  <c r="G37" i="1"/>
  <c r="D38" i="1"/>
  <c r="J37" i="1"/>
  <c r="H37" i="1"/>
  <c r="D35" i="1"/>
  <c r="J34" i="1"/>
  <c r="H34" i="1"/>
  <c r="F34" i="1"/>
  <c r="F32" i="1" s="1"/>
  <c r="D29" i="1"/>
  <c r="J26" i="1"/>
  <c r="E26" i="1"/>
  <c r="J20" i="1"/>
  <c r="F20" i="1"/>
  <c r="E20" i="1"/>
  <c r="E18" i="1" s="1"/>
  <c r="J18" i="1"/>
  <c r="D13" i="1"/>
  <c r="D12" i="1"/>
  <c r="D11" i="1"/>
  <c r="J8" i="1"/>
  <c r="I8" i="1"/>
  <c r="I23" i="1" s="1"/>
  <c r="H8" i="1"/>
  <c r="H23" i="1" s="1"/>
  <c r="G8" i="1"/>
  <c r="G23" i="1" s="1"/>
  <c r="F8" i="1"/>
  <c r="F23" i="1" s="1"/>
  <c r="F28" i="1" l="1"/>
  <c r="I34" i="1"/>
  <c r="H18" i="1"/>
  <c r="F18" i="1"/>
  <c r="I28" i="1"/>
  <c r="I26" i="1" s="1"/>
  <c r="I18" i="1"/>
  <c r="E51" i="1"/>
  <c r="D51" i="1" s="1"/>
  <c r="H32" i="1"/>
  <c r="H28" i="1"/>
  <c r="H26" i="1" s="1"/>
  <c r="J32" i="1"/>
  <c r="D8" i="1"/>
  <c r="J62" i="1"/>
  <c r="D22" i="1"/>
  <c r="G34" i="1"/>
  <c r="G32" i="1" s="1"/>
  <c r="E47" i="1"/>
  <c r="D47" i="1" s="1"/>
  <c r="D34" i="1" l="1"/>
  <c r="D36" i="1"/>
  <c r="I66" i="1"/>
  <c r="I62" i="1" s="1"/>
  <c r="I37" i="1"/>
  <c r="H66" i="1"/>
  <c r="H62" i="1" s="1"/>
  <c r="G18" i="1"/>
  <c r="G28" i="1"/>
  <c r="G26" i="1" s="1"/>
  <c r="G66" i="1" s="1"/>
  <c r="D20" i="1"/>
  <c r="D23" i="1"/>
  <c r="D39" i="1"/>
  <c r="D37" i="1" l="1"/>
  <c r="I32" i="1"/>
  <c r="G62" i="1"/>
  <c r="D18" i="1"/>
  <c r="D44" i="1"/>
  <c r="E42" i="1"/>
  <c r="D42" i="1" s="1"/>
  <c r="D28" i="1"/>
  <c r="F26" i="1"/>
  <c r="E32" i="1"/>
  <c r="D32" i="1" l="1"/>
  <c r="D26" i="1"/>
  <c r="F62" i="1" l="1"/>
  <c r="D62" i="1" s="1"/>
  <c r="D66" i="1"/>
</calcChain>
</file>

<file path=xl/sharedStrings.xml><?xml version="1.0" encoding="utf-8"?>
<sst xmlns="http://schemas.openxmlformats.org/spreadsheetml/2006/main" count="69" uniqueCount="65">
  <si>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</si>
  <si>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</si>
  <si>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charset val="204"/>
      </rPr>
      <t>СОГЛАСОВАНО</t>
    </r>
    <r>
      <rPr>
        <sz val="8"/>
        <rFont val="Arial Cyr"/>
        <charset val="204"/>
      </rPr>
      <t xml:space="preserve"> Попечительским советом</t>
    </r>
  </si>
  <si>
    <t>\</t>
  </si>
  <si>
    <t>тыс.руб.</t>
  </si>
  <si>
    <t xml:space="preserve">     имущество, составляющее целевой капитал</t>
  </si>
  <si>
    <t>СТАТЬИ ДОХОДОВ и РАСХОДОВ</t>
  </si>
  <si>
    <t>Примечания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</si>
  <si>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</si>
  <si>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</si>
  <si>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</si>
  <si>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</si>
  <si>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</si>
  <si>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</si>
  <si>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№ 5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</si>
  <si>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</si>
  <si>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</si>
  <si>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</si>
  <si>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</si>
  <si>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</si>
  <si>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</si>
  <si>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</si>
  <si>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</si>
  <si>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</si>
  <si>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</si>
  <si>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</si>
  <si>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</si>
  <si>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</si>
  <si>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</si>
  <si>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</si>
  <si>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З/плата и начисления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</si>
  <si>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</si>
  <si>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</si>
  <si>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</si>
  <si>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</si>
  <si>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</si>
  <si>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</si>
  <si>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</si>
  <si>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</si>
  <si>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</si>
  <si>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</si>
  <si>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консультационные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</si>
  <si>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</si>
  <si>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</si>
  <si>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</si>
  <si>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 xml:space="preserve">     неиспользованный доход от доверительного управления</t>
  </si>
  <si>
    <t>Примечания:</t>
  </si>
  <si>
    <t>БФ Анисиных</t>
  </si>
  <si>
    <t xml:space="preserve">          IT услуги (доменное имя, хостинг и т.д. )</t>
  </si>
  <si>
    <r>
      <rPr>
        <b/>
        <sz val="8"/>
        <rFont val="Arial Cyr"/>
        <charset val="204"/>
      </rPr>
      <t>УТВЕРЖДЕНО</t>
    </r>
    <r>
      <rPr>
        <sz val="8"/>
        <rFont val="Arial Cyr"/>
        <charset val="204"/>
      </rPr>
      <t xml:space="preserve"> решением Совета </t>
    </r>
  </si>
  <si>
    <t>ФИНАНСОВЫЙ ПЛАН на 2018 г.</t>
  </si>
  <si>
    <r>
      <t xml:space="preserve">Справочно: ЦЕЛЕВОЙ КАПИТАЛ на </t>
    </r>
    <r>
      <rPr>
        <b/>
        <sz val="11"/>
        <rFont val="Arial Cyr"/>
        <charset val="204"/>
      </rPr>
      <t>31.12.2017</t>
    </r>
    <r>
      <rPr>
        <b/>
        <sz val="9"/>
        <rFont val="Arial Cyr"/>
        <charset val="204"/>
      </rPr>
      <t xml:space="preserve"> г. в т.ч.</t>
    </r>
  </si>
  <si>
    <t xml:space="preserve">     неиспользованный доход от доверительного управления на 31.12.2017 г.</t>
  </si>
  <si>
    <t xml:space="preserve">     неиспользованный доход от доверительного управления за 2017 г.</t>
  </si>
  <si>
    <t>Справочно: ЦЕЛЕВОЙ КАПИТАЛ на 31.12.2018 г. в т.ч.</t>
  </si>
  <si>
    <r>
      <t>1</t>
    </r>
    <r>
      <rPr>
        <b/>
        <sz val="8"/>
        <rFont val="Arial Cyr"/>
        <charset val="204"/>
      </rPr>
      <t>)</t>
    </r>
    <r>
      <rPr>
        <sz val="8"/>
        <rFont val="Arial Cyr"/>
        <charset val="204"/>
      </rPr>
      <t xml:space="preserve"> ЦК "Неоткрытые острова": существенного пополнения путем продолжения проведения публичного сбора средств в  2018 г. не планируется. Доход от доверительного управления в 2017 году планируется не менее 10 процентов годовых. </t>
    </r>
  </si>
  <si>
    <t xml:space="preserve">ЦК "Образование": существенного пополнения путем продолжения проведения публичного сбора средств в  2018 г. не планируется. . Доход от доверительного управления в 2017 году планируется не менее 10 процентов годовых. </t>
  </si>
  <si>
    <t>ЦК "Учительский Фонд Северо-Запада": в 2018 году предполагается продолжить пополнять путем проведения публичного сбора средств  в сумме в среднем 10 тыс. руб./месяц. Доход от доверительного управления в 2018 году планируется не мнее 10 процентов годовых.</t>
  </si>
  <si>
    <t>ЦК "Благотворительный фонд Анисиных": в 2018 году предполагается продолжить пополнять. Доход от доверительного управления в 2018 году планируется не мнее 10 процентов годовых.</t>
  </si>
  <si>
    <r>
      <t>2</t>
    </r>
    <r>
      <rPr>
        <b/>
        <sz val="8"/>
        <rFont val="Arial Cyr"/>
        <charset val="204"/>
      </rPr>
      <t xml:space="preserve">) </t>
    </r>
    <r>
      <rPr>
        <sz val="8"/>
        <rFont val="Arial Cyr"/>
        <charset val="204"/>
      </rPr>
      <t xml:space="preserve">На покрытие административно-управленческих расходов планируется направить пять процентов от суммы пожертвований, полученных на формирование и на пополнение целевых капиталов, а также </t>
    </r>
    <r>
      <rPr>
        <b/>
        <sz val="8"/>
        <rFont val="Arial Cyr"/>
        <charset val="204"/>
      </rPr>
      <t>п</t>
    </r>
    <r>
      <rPr>
        <sz val="8"/>
        <rFont val="Arial Cyr"/>
        <charset val="204"/>
      </rPr>
      <t>ятнадцать процентов полученного в 2018 году дохода от доверительного управления имуществом, составляющим целевые капиталы "Неоткрытые острова", "Образование" и "Учительский Фонд Северо-Запада", подлежащего распределению. И пятнадцать процентов полученного в 2018 году дохода от доверительного управления имуществом, составляющим целевой капитал "Благотворительный фонд Анисиных"</t>
    </r>
  </si>
  <si>
    <r>
      <t>3</t>
    </r>
    <r>
      <rPr>
        <b/>
        <sz val="8"/>
        <rFont val="Arial Cyr"/>
        <charset val="204"/>
      </rPr>
      <t>)</t>
    </r>
    <r>
      <rPr>
        <sz val="8"/>
        <rFont val="Arial Cyr"/>
        <charset val="204"/>
      </rPr>
      <t xml:space="preserve"> Доход от ЦК "Неоткрытые острова", ЦК "Образование" и ЦК "Учительский фонд Северо-Запада" планируется к распределению в 2018 г. в сумме не менее 50% дохода от доверительного управления  имуществом, составляющим целевой капитал, по результатам Д.У. за 2017 год.</t>
    </r>
  </si>
  <si>
    <t>Доход от ЦК "Благотворительный фонд Анисиных" планируется к распределению в 2018 г. в сумме 50% дохода от доверительного управления имуществом, составляющим целевой капитал за 2017 г. Вывод дохода планируется производить 1 раз в квартал.</t>
  </si>
  <si>
    <t>4) Неиспользованный доход от доверительного управления за период 2009-2016 гг. используется для пополнения соответствующих целевых капиталов (п.9 ст.4 и п.5 ст.13 Закона №275-ФЗ).</t>
  </si>
  <si>
    <t>(Протокол Совета Фонда № 1-18 от 09.01.2018 )</t>
  </si>
  <si>
    <t>(Протокол Попечительского совета  № 1-18 от 09.01.2018 )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</si>
</sst>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i/>
      <sz val="8"/>
      <color indexed="2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indexed="5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/>
    <xf numFmtId="0" fontId="4" fillId="0" borderId="0" xfId="0" applyFont="1" applyBorder="1" applyAlignment="1"/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/>
    <xf numFmtId="0" fontId="3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8" fillId="0" borderId="0" xfId="0" applyFont="1" applyBorder="1"/>
    <xf numFmtId="0" fontId="2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3" fontId="10" fillId="0" borderId="0" xfId="0" applyNumberFormat="1" applyFont="1" applyBorder="1"/>
    <xf numFmtId="49" fontId="5" fillId="2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164" fontId="5" fillId="4" borderId="0" xfId="0" applyNumberFormat="1" applyFont="1" applyFill="1" applyBorder="1"/>
    <xf numFmtId="164" fontId="7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0" fontId="8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2" fillId="0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/>
    <xf numFmtId="164" fontId="4" fillId="3" borderId="0" xfId="0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15" fillId="0" borderId="0" xfId="0" applyNumberFormat="1" applyFont="1" applyBorder="1"/>
    <xf numFmtId="164" fontId="3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0" fontId="3" fillId="0" borderId="0" xfId="0" applyFont="1" applyBorder="1"/>
    <xf numFmtId="49" fontId="2" fillId="0" borderId="0" xfId="0" applyNumberFormat="1" applyFont="1"/>
    <xf numFmtId="0" fontId="2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58"/>
  <sheetViews>
    <sheetView tabSelected="1" workbookViewId="0">
      <selection activeCell="B7" sqref="B7:I7"/>
    </sheetView>
  </sheetViews>
  <sheetFormatPr defaultRowHeight="15" outlineLevelRow="1" x14ac:dyDescent="0.25"/>
  <cols>
    <col min="1" max="1" width="2" customWidth="1"/>
    <col min="2" max="2" width="61.42578125" style="14" customWidth="1"/>
    <col min="3" max="3" width="11.5703125" style="14" customWidth="1"/>
    <col min="4" max="4" width="10.7109375" style="14" customWidth="1"/>
    <col min="5" max="5" width="14.7109375" style="14" customWidth="1"/>
    <col min="6" max="6" width="12.7109375" style="14" customWidth="1"/>
    <col min="7" max="7" width="13.85546875" style="64" customWidth="1"/>
    <col min="8" max="8" width="9.7109375" style="64" customWidth="1"/>
    <col min="9" max="9" width="12.140625" style="64" customWidth="1"/>
    <col min="10" max="10" width="9.7109375" customWidth="1"/>
    <col min="257" max="257" width="2" customWidth="1"/>
    <col min="258" max="258" width="61" customWidth="1"/>
    <col min="259" max="259" width="11.5703125" customWidth="1"/>
    <col min="260" max="260" width="10.7109375" customWidth="1"/>
    <col min="261" max="261" width="14.7109375" customWidth="1"/>
    <col min="262" max="262" width="12.7109375" customWidth="1"/>
    <col min="263" max="263" width="13.85546875" customWidth="1"/>
    <col min="264" max="264" width="9.7109375" customWidth="1"/>
    <col min="265" max="265" width="12.140625" customWidth="1"/>
    <col min="266" max="266" width="9.7109375" customWidth="1"/>
    <col min="513" max="513" width="2" customWidth="1"/>
    <col min="514" max="514" width="61" customWidth="1"/>
    <col min="515" max="515" width="11.5703125" customWidth="1"/>
    <col min="516" max="516" width="10.7109375" customWidth="1"/>
    <col min="517" max="517" width="14.7109375" customWidth="1"/>
    <col min="518" max="518" width="12.7109375" customWidth="1"/>
    <col min="519" max="519" width="13.85546875" customWidth="1"/>
    <col min="520" max="520" width="9.7109375" customWidth="1"/>
    <col min="521" max="521" width="12.140625" customWidth="1"/>
    <col min="522" max="522" width="9.7109375" customWidth="1"/>
    <col min="769" max="769" width="2" customWidth="1"/>
    <col min="770" max="770" width="61" customWidth="1"/>
    <col min="771" max="771" width="11.5703125" customWidth="1"/>
    <col min="772" max="772" width="10.7109375" customWidth="1"/>
    <col min="773" max="773" width="14.7109375" customWidth="1"/>
    <col min="774" max="774" width="12.7109375" customWidth="1"/>
    <col min="775" max="775" width="13.85546875" customWidth="1"/>
    <col min="776" max="776" width="9.7109375" customWidth="1"/>
    <col min="777" max="777" width="12.140625" customWidth="1"/>
    <col min="778" max="778" width="9.7109375" customWidth="1"/>
    <col min="1025" max="1025" width="2" customWidth="1"/>
    <col min="1026" max="1026" width="61" customWidth="1"/>
    <col min="1027" max="1027" width="11.5703125" customWidth="1"/>
    <col min="1028" max="1028" width="10.7109375" customWidth="1"/>
    <col min="1029" max="1029" width="14.7109375" customWidth="1"/>
    <col min="1030" max="1030" width="12.7109375" customWidth="1"/>
    <col min="1031" max="1031" width="13.85546875" customWidth="1"/>
    <col min="1032" max="1032" width="9.7109375" customWidth="1"/>
    <col min="1033" max="1033" width="12.140625" customWidth="1"/>
    <col min="1034" max="1034" width="9.7109375" customWidth="1"/>
    <col min="1281" max="1281" width="2" customWidth="1"/>
    <col min="1282" max="1282" width="61" customWidth="1"/>
    <col min="1283" max="1283" width="11.5703125" customWidth="1"/>
    <col min="1284" max="1284" width="10.7109375" customWidth="1"/>
    <col min="1285" max="1285" width="14.7109375" customWidth="1"/>
    <col min="1286" max="1286" width="12.7109375" customWidth="1"/>
    <col min="1287" max="1287" width="13.85546875" customWidth="1"/>
    <col min="1288" max="1288" width="9.7109375" customWidth="1"/>
    <col min="1289" max="1289" width="12.140625" customWidth="1"/>
    <col min="1290" max="1290" width="9.7109375" customWidth="1"/>
    <col min="1537" max="1537" width="2" customWidth="1"/>
    <col min="1538" max="1538" width="61" customWidth="1"/>
    <col min="1539" max="1539" width="11.5703125" customWidth="1"/>
    <col min="1540" max="1540" width="10.7109375" customWidth="1"/>
    <col min="1541" max="1541" width="14.7109375" customWidth="1"/>
    <col min="1542" max="1542" width="12.7109375" customWidth="1"/>
    <col min="1543" max="1543" width="13.85546875" customWidth="1"/>
    <col min="1544" max="1544" width="9.7109375" customWidth="1"/>
    <col min="1545" max="1545" width="12.140625" customWidth="1"/>
    <col min="1546" max="1546" width="9.7109375" customWidth="1"/>
    <col min="1793" max="1793" width="2" customWidth="1"/>
    <col min="1794" max="1794" width="61" customWidth="1"/>
    <col min="1795" max="1795" width="11.5703125" customWidth="1"/>
    <col min="1796" max="1796" width="10.7109375" customWidth="1"/>
    <col min="1797" max="1797" width="14.7109375" customWidth="1"/>
    <col min="1798" max="1798" width="12.7109375" customWidth="1"/>
    <col min="1799" max="1799" width="13.85546875" customWidth="1"/>
    <col min="1800" max="1800" width="9.7109375" customWidth="1"/>
    <col min="1801" max="1801" width="12.140625" customWidth="1"/>
    <col min="1802" max="1802" width="9.7109375" customWidth="1"/>
    <col min="2049" max="2049" width="2" customWidth="1"/>
    <col min="2050" max="2050" width="61" customWidth="1"/>
    <col min="2051" max="2051" width="11.5703125" customWidth="1"/>
    <col min="2052" max="2052" width="10.7109375" customWidth="1"/>
    <col min="2053" max="2053" width="14.7109375" customWidth="1"/>
    <col min="2054" max="2054" width="12.7109375" customWidth="1"/>
    <col min="2055" max="2055" width="13.85546875" customWidth="1"/>
    <col min="2056" max="2056" width="9.7109375" customWidth="1"/>
    <col min="2057" max="2057" width="12.140625" customWidth="1"/>
    <col min="2058" max="2058" width="9.7109375" customWidth="1"/>
    <col min="2305" max="2305" width="2" customWidth="1"/>
    <col min="2306" max="2306" width="61" customWidth="1"/>
    <col min="2307" max="2307" width="11.5703125" customWidth="1"/>
    <col min="2308" max="2308" width="10.7109375" customWidth="1"/>
    <col min="2309" max="2309" width="14.7109375" customWidth="1"/>
    <col min="2310" max="2310" width="12.7109375" customWidth="1"/>
    <col min="2311" max="2311" width="13.85546875" customWidth="1"/>
    <col min="2312" max="2312" width="9.7109375" customWidth="1"/>
    <col min="2313" max="2313" width="12.140625" customWidth="1"/>
    <col min="2314" max="2314" width="9.7109375" customWidth="1"/>
    <col min="2561" max="2561" width="2" customWidth="1"/>
    <col min="2562" max="2562" width="61" customWidth="1"/>
    <col min="2563" max="2563" width="11.5703125" customWidth="1"/>
    <col min="2564" max="2564" width="10.7109375" customWidth="1"/>
    <col min="2565" max="2565" width="14.7109375" customWidth="1"/>
    <col min="2566" max="2566" width="12.7109375" customWidth="1"/>
    <col min="2567" max="2567" width="13.85546875" customWidth="1"/>
    <col min="2568" max="2568" width="9.7109375" customWidth="1"/>
    <col min="2569" max="2569" width="12.140625" customWidth="1"/>
    <col min="2570" max="2570" width="9.7109375" customWidth="1"/>
    <col min="2817" max="2817" width="2" customWidth="1"/>
    <col min="2818" max="2818" width="61" customWidth="1"/>
    <col min="2819" max="2819" width="11.5703125" customWidth="1"/>
    <col min="2820" max="2820" width="10.7109375" customWidth="1"/>
    <col min="2821" max="2821" width="14.7109375" customWidth="1"/>
    <col min="2822" max="2822" width="12.7109375" customWidth="1"/>
    <col min="2823" max="2823" width="13.85546875" customWidth="1"/>
    <col min="2824" max="2824" width="9.7109375" customWidth="1"/>
    <col min="2825" max="2825" width="12.140625" customWidth="1"/>
    <col min="2826" max="2826" width="9.7109375" customWidth="1"/>
    <col min="3073" max="3073" width="2" customWidth="1"/>
    <col min="3074" max="3074" width="61" customWidth="1"/>
    <col min="3075" max="3075" width="11.5703125" customWidth="1"/>
    <col min="3076" max="3076" width="10.7109375" customWidth="1"/>
    <col min="3077" max="3077" width="14.7109375" customWidth="1"/>
    <col min="3078" max="3078" width="12.7109375" customWidth="1"/>
    <col min="3079" max="3079" width="13.85546875" customWidth="1"/>
    <col min="3080" max="3080" width="9.7109375" customWidth="1"/>
    <col min="3081" max="3081" width="12.140625" customWidth="1"/>
    <col min="3082" max="3082" width="9.7109375" customWidth="1"/>
    <col min="3329" max="3329" width="2" customWidth="1"/>
    <col min="3330" max="3330" width="61" customWidth="1"/>
    <col min="3331" max="3331" width="11.5703125" customWidth="1"/>
    <col min="3332" max="3332" width="10.7109375" customWidth="1"/>
    <col min="3333" max="3333" width="14.7109375" customWidth="1"/>
    <col min="3334" max="3334" width="12.7109375" customWidth="1"/>
    <col min="3335" max="3335" width="13.85546875" customWidth="1"/>
    <col min="3336" max="3336" width="9.7109375" customWidth="1"/>
    <col min="3337" max="3337" width="12.140625" customWidth="1"/>
    <col min="3338" max="3338" width="9.7109375" customWidth="1"/>
    <col min="3585" max="3585" width="2" customWidth="1"/>
    <col min="3586" max="3586" width="61" customWidth="1"/>
    <col min="3587" max="3587" width="11.5703125" customWidth="1"/>
    <col min="3588" max="3588" width="10.7109375" customWidth="1"/>
    <col min="3589" max="3589" width="14.7109375" customWidth="1"/>
    <col min="3590" max="3590" width="12.7109375" customWidth="1"/>
    <col min="3591" max="3591" width="13.85546875" customWidth="1"/>
    <col min="3592" max="3592" width="9.7109375" customWidth="1"/>
    <col min="3593" max="3593" width="12.140625" customWidth="1"/>
    <col min="3594" max="3594" width="9.7109375" customWidth="1"/>
    <col min="3841" max="3841" width="2" customWidth="1"/>
    <col min="3842" max="3842" width="61" customWidth="1"/>
    <col min="3843" max="3843" width="11.5703125" customWidth="1"/>
    <col min="3844" max="3844" width="10.7109375" customWidth="1"/>
    <col min="3845" max="3845" width="14.7109375" customWidth="1"/>
    <col min="3846" max="3846" width="12.7109375" customWidth="1"/>
    <col min="3847" max="3847" width="13.85546875" customWidth="1"/>
    <col min="3848" max="3848" width="9.7109375" customWidth="1"/>
    <col min="3849" max="3849" width="12.140625" customWidth="1"/>
    <col min="3850" max="3850" width="9.7109375" customWidth="1"/>
    <col min="4097" max="4097" width="2" customWidth="1"/>
    <col min="4098" max="4098" width="61" customWidth="1"/>
    <col min="4099" max="4099" width="11.5703125" customWidth="1"/>
    <col min="4100" max="4100" width="10.7109375" customWidth="1"/>
    <col min="4101" max="4101" width="14.7109375" customWidth="1"/>
    <col min="4102" max="4102" width="12.7109375" customWidth="1"/>
    <col min="4103" max="4103" width="13.85546875" customWidth="1"/>
    <col min="4104" max="4104" width="9.7109375" customWidth="1"/>
    <col min="4105" max="4105" width="12.140625" customWidth="1"/>
    <col min="4106" max="4106" width="9.7109375" customWidth="1"/>
    <col min="4353" max="4353" width="2" customWidth="1"/>
    <col min="4354" max="4354" width="61" customWidth="1"/>
    <col min="4355" max="4355" width="11.5703125" customWidth="1"/>
    <col min="4356" max="4356" width="10.7109375" customWidth="1"/>
    <col min="4357" max="4357" width="14.7109375" customWidth="1"/>
    <col min="4358" max="4358" width="12.7109375" customWidth="1"/>
    <col min="4359" max="4359" width="13.85546875" customWidth="1"/>
    <col min="4360" max="4360" width="9.7109375" customWidth="1"/>
    <col min="4361" max="4361" width="12.140625" customWidth="1"/>
    <col min="4362" max="4362" width="9.7109375" customWidth="1"/>
    <col min="4609" max="4609" width="2" customWidth="1"/>
    <col min="4610" max="4610" width="61" customWidth="1"/>
    <col min="4611" max="4611" width="11.5703125" customWidth="1"/>
    <col min="4612" max="4612" width="10.7109375" customWidth="1"/>
    <col min="4613" max="4613" width="14.7109375" customWidth="1"/>
    <col min="4614" max="4614" width="12.7109375" customWidth="1"/>
    <col min="4615" max="4615" width="13.85546875" customWidth="1"/>
    <col min="4616" max="4616" width="9.7109375" customWidth="1"/>
    <col min="4617" max="4617" width="12.140625" customWidth="1"/>
    <col min="4618" max="4618" width="9.7109375" customWidth="1"/>
    <col min="4865" max="4865" width="2" customWidth="1"/>
    <col min="4866" max="4866" width="61" customWidth="1"/>
    <col min="4867" max="4867" width="11.5703125" customWidth="1"/>
    <col min="4868" max="4868" width="10.7109375" customWidth="1"/>
    <col min="4869" max="4869" width="14.7109375" customWidth="1"/>
    <col min="4870" max="4870" width="12.7109375" customWidth="1"/>
    <col min="4871" max="4871" width="13.85546875" customWidth="1"/>
    <col min="4872" max="4872" width="9.7109375" customWidth="1"/>
    <col min="4873" max="4873" width="12.140625" customWidth="1"/>
    <col min="4874" max="4874" width="9.7109375" customWidth="1"/>
    <col min="5121" max="5121" width="2" customWidth="1"/>
    <col min="5122" max="5122" width="61" customWidth="1"/>
    <col min="5123" max="5123" width="11.5703125" customWidth="1"/>
    <col min="5124" max="5124" width="10.7109375" customWidth="1"/>
    <col min="5125" max="5125" width="14.7109375" customWidth="1"/>
    <col min="5126" max="5126" width="12.7109375" customWidth="1"/>
    <col min="5127" max="5127" width="13.85546875" customWidth="1"/>
    <col min="5128" max="5128" width="9.7109375" customWidth="1"/>
    <col min="5129" max="5129" width="12.140625" customWidth="1"/>
    <col min="5130" max="5130" width="9.7109375" customWidth="1"/>
    <col min="5377" max="5377" width="2" customWidth="1"/>
    <col min="5378" max="5378" width="61" customWidth="1"/>
    <col min="5379" max="5379" width="11.5703125" customWidth="1"/>
    <col min="5380" max="5380" width="10.7109375" customWidth="1"/>
    <col min="5381" max="5381" width="14.7109375" customWidth="1"/>
    <col min="5382" max="5382" width="12.7109375" customWidth="1"/>
    <col min="5383" max="5383" width="13.85546875" customWidth="1"/>
    <col min="5384" max="5384" width="9.7109375" customWidth="1"/>
    <col min="5385" max="5385" width="12.140625" customWidth="1"/>
    <col min="5386" max="5386" width="9.7109375" customWidth="1"/>
    <col min="5633" max="5633" width="2" customWidth="1"/>
    <col min="5634" max="5634" width="61" customWidth="1"/>
    <col min="5635" max="5635" width="11.5703125" customWidth="1"/>
    <col min="5636" max="5636" width="10.7109375" customWidth="1"/>
    <col min="5637" max="5637" width="14.7109375" customWidth="1"/>
    <col min="5638" max="5638" width="12.7109375" customWidth="1"/>
    <col min="5639" max="5639" width="13.85546875" customWidth="1"/>
    <col min="5640" max="5640" width="9.7109375" customWidth="1"/>
    <col min="5641" max="5641" width="12.140625" customWidth="1"/>
    <col min="5642" max="5642" width="9.7109375" customWidth="1"/>
    <col min="5889" max="5889" width="2" customWidth="1"/>
    <col min="5890" max="5890" width="61" customWidth="1"/>
    <col min="5891" max="5891" width="11.5703125" customWidth="1"/>
    <col min="5892" max="5892" width="10.7109375" customWidth="1"/>
    <col min="5893" max="5893" width="14.7109375" customWidth="1"/>
    <col min="5894" max="5894" width="12.7109375" customWidth="1"/>
    <col min="5895" max="5895" width="13.85546875" customWidth="1"/>
    <col min="5896" max="5896" width="9.7109375" customWidth="1"/>
    <col min="5897" max="5897" width="12.140625" customWidth="1"/>
    <col min="5898" max="5898" width="9.7109375" customWidth="1"/>
    <col min="6145" max="6145" width="2" customWidth="1"/>
    <col min="6146" max="6146" width="61" customWidth="1"/>
    <col min="6147" max="6147" width="11.5703125" customWidth="1"/>
    <col min="6148" max="6148" width="10.7109375" customWidth="1"/>
    <col min="6149" max="6149" width="14.7109375" customWidth="1"/>
    <col min="6150" max="6150" width="12.7109375" customWidth="1"/>
    <col min="6151" max="6151" width="13.85546875" customWidth="1"/>
    <col min="6152" max="6152" width="9.7109375" customWidth="1"/>
    <col min="6153" max="6153" width="12.140625" customWidth="1"/>
    <col min="6154" max="6154" width="9.7109375" customWidth="1"/>
    <col min="6401" max="6401" width="2" customWidth="1"/>
    <col min="6402" max="6402" width="61" customWidth="1"/>
    <col min="6403" max="6403" width="11.5703125" customWidth="1"/>
    <col min="6404" max="6404" width="10.7109375" customWidth="1"/>
    <col min="6405" max="6405" width="14.7109375" customWidth="1"/>
    <col min="6406" max="6406" width="12.7109375" customWidth="1"/>
    <col min="6407" max="6407" width="13.85546875" customWidth="1"/>
    <col min="6408" max="6408" width="9.7109375" customWidth="1"/>
    <col min="6409" max="6409" width="12.140625" customWidth="1"/>
    <col min="6410" max="6410" width="9.7109375" customWidth="1"/>
    <col min="6657" max="6657" width="2" customWidth="1"/>
    <col min="6658" max="6658" width="61" customWidth="1"/>
    <col min="6659" max="6659" width="11.5703125" customWidth="1"/>
    <col min="6660" max="6660" width="10.7109375" customWidth="1"/>
    <col min="6661" max="6661" width="14.7109375" customWidth="1"/>
    <col min="6662" max="6662" width="12.7109375" customWidth="1"/>
    <col min="6663" max="6663" width="13.85546875" customWidth="1"/>
    <col min="6664" max="6664" width="9.7109375" customWidth="1"/>
    <col min="6665" max="6665" width="12.140625" customWidth="1"/>
    <col min="6666" max="6666" width="9.7109375" customWidth="1"/>
    <col min="6913" max="6913" width="2" customWidth="1"/>
    <col min="6914" max="6914" width="61" customWidth="1"/>
    <col min="6915" max="6915" width="11.5703125" customWidth="1"/>
    <col min="6916" max="6916" width="10.7109375" customWidth="1"/>
    <col min="6917" max="6917" width="14.7109375" customWidth="1"/>
    <col min="6918" max="6918" width="12.7109375" customWidth="1"/>
    <col min="6919" max="6919" width="13.85546875" customWidth="1"/>
    <col min="6920" max="6920" width="9.7109375" customWidth="1"/>
    <col min="6921" max="6921" width="12.140625" customWidth="1"/>
    <col min="6922" max="6922" width="9.7109375" customWidth="1"/>
    <col min="7169" max="7169" width="2" customWidth="1"/>
    <col min="7170" max="7170" width="61" customWidth="1"/>
    <col min="7171" max="7171" width="11.5703125" customWidth="1"/>
    <col min="7172" max="7172" width="10.7109375" customWidth="1"/>
    <col min="7173" max="7173" width="14.7109375" customWidth="1"/>
    <col min="7174" max="7174" width="12.7109375" customWidth="1"/>
    <col min="7175" max="7175" width="13.85546875" customWidth="1"/>
    <col min="7176" max="7176" width="9.7109375" customWidth="1"/>
    <col min="7177" max="7177" width="12.140625" customWidth="1"/>
    <col min="7178" max="7178" width="9.7109375" customWidth="1"/>
    <col min="7425" max="7425" width="2" customWidth="1"/>
    <col min="7426" max="7426" width="61" customWidth="1"/>
    <col min="7427" max="7427" width="11.5703125" customWidth="1"/>
    <col min="7428" max="7428" width="10.7109375" customWidth="1"/>
    <col min="7429" max="7429" width="14.7109375" customWidth="1"/>
    <col min="7430" max="7430" width="12.7109375" customWidth="1"/>
    <col min="7431" max="7431" width="13.85546875" customWidth="1"/>
    <col min="7432" max="7432" width="9.7109375" customWidth="1"/>
    <col min="7433" max="7433" width="12.140625" customWidth="1"/>
    <col min="7434" max="7434" width="9.7109375" customWidth="1"/>
    <col min="7681" max="7681" width="2" customWidth="1"/>
    <col min="7682" max="7682" width="61" customWidth="1"/>
    <col min="7683" max="7683" width="11.5703125" customWidth="1"/>
    <col min="7684" max="7684" width="10.7109375" customWidth="1"/>
    <col min="7685" max="7685" width="14.7109375" customWidth="1"/>
    <col min="7686" max="7686" width="12.7109375" customWidth="1"/>
    <col min="7687" max="7687" width="13.85546875" customWidth="1"/>
    <col min="7688" max="7688" width="9.7109375" customWidth="1"/>
    <col min="7689" max="7689" width="12.140625" customWidth="1"/>
    <col min="7690" max="7690" width="9.7109375" customWidth="1"/>
    <col min="7937" max="7937" width="2" customWidth="1"/>
    <col min="7938" max="7938" width="61" customWidth="1"/>
    <col min="7939" max="7939" width="11.5703125" customWidth="1"/>
    <col min="7940" max="7940" width="10.7109375" customWidth="1"/>
    <col min="7941" max="7941" width="14.7109375" customWidth="1"/>
    <col min="7942" max="7942" width="12.7109375" customWidth="1"/>
    <col min="7943" max="7943" width="13.85546875" customWidth="1"/>
    <col min="7944" max="7944" width="9.7109375" customWidth="1"/>
    <col min="7945" max="7945" width="12.140625" customWidth="1"/>
    <col min="7946" max="7946" width="9.7109375" customWidth="1"/>
    <col min="8193" max="8193" width="2" customWidth="1"/>
    <col min="8194" max="8194" width="61" customWidth="1"/>
    <col min="8195" max="8195" width="11.5703125" customWidth="1"/>
    <col min="8196" max="8196" width="10.7109375" customWidth="1"/>
    <col min="8197" max="8197" width="14.7109375" customWidth="1"/>
    <col min="8198" max="8198" width="12.7109375" customWidth="1"/>
    <col min="8199" max="8199" width="13.85546875" customWidth="1"/>
    <col min="8200" max="8200" width="9.7109375" customWidth="1"/>
    <col min="8201" max="8201" width="12.140625" customWidth="1"/>
    <col min="8202" max="8202" width="9.7109375" customWidth="1"/>
    <col min="8449" max="8449" width="2" customWidth="1"/>
    <col min="8450" max="8450" width="61" customWidth="1"/>
    <col min="8451" max="8451" width="11.5703125" customWidth="1"/>
    <col min="8452" max="8452" width="10.7109375" customWidth="1"/>
    <col min="8453" max="8453" width="14.7109375" customWidth="1"/>
    <col min="8454" max="8454" width="12.7109375" customWidth="1"/>
    <col min="8455" max="8455" width="13.85546875" customWidth="1"/>
    <col min="8456" max="8456" width="9.7109375" customWidth="1"/>
    <col min="8457" max="8457" width="12.140625" customWidth="1"/>
    <col min="8458" max="8458" width="9.7109375" customWidth="1"/>
    <col min="8705" max="8705" width="2" customWidth="1"/>
    <col min="8706" max="8706" width="61" customWidth="1"/>
    <col min="8707" max="8707" width="11.5703125" customWidth="1"/>
    <col min="8708" max="8708" width="10.7109375" customWidth="1"/>
    <col min="8709" max="8709" width="14.7109375" customWidth="1"/>
    <col min="8710" max="8710" width="12.7109375" customWidth="1"/>
    <col min="8711" max="8711" width="13.85546875" customWidth="1"/>
    <col min="8712" max="8712" width="9.7109375" customWidth="1"/>
    <col min="8713" max="8713" width="12.140625" customWidth="1"/>
    <col min="8714" max="8714" width="9.7109375" customWidth="1"/>
    <col min="8961" max="8961" width="2" customWidth="1"/>
    <col min="8962" max="8962" width="61" customWidth="1"/>
    <col min="8963" max="8963" width="11.5703125" customWidth="1"/>
    <col min="8964" max="8964" width="10.7109375" customWidth="1"/>
    <col min="8965" max="8965" width="14.7109375" customWidth="1"/>
    <col min="8966" max="8966" width="12.7109375" customWidth="1"/>
    <col min="8967" max="8967" width="13.85546875" customWidth="1"/>
    <col min="8968" max="8968" width="9.7109375" customWidth="1"/>
    <col min="8969" max="8969" width="12.140625" customWidth="1"/>
    <col min="8970" max="8970" width="9.7109375" customWidth="1"/>
    <col min="9217" max="9217" width="2" customWidth="1"/>
    <col min="9218" max="9218" width="61" customWidth="1"/>
    <col min="9219" max="9219" width="11.5703125" customWidth="1"/>
    <col min="9220" max="9220" width="10.7109375" customWidth="1"/>
    <col min="9221" max="9221" width="14.7109375" customWidth="1"/>
    <col min="9222" max="9222" width="12.7109375" customWidth="1"/>
    <col min="9223" max="9223" width="13.85546875" customWidth="1"/>
    <col min="9224" max="9224" width="9.7109375" customWidth="1"/>
    <col min="9225" max="9225" width="12.140625" customWidth="1"/>
    <col min="9226" max="9226" width="9.7109375" customWidth="1"/>
    <col min="9473" max="9473" width="2" customWidth="1"/>
    <col min="9474" max="9474" width="61" customWidth="1"/>
    <col min="9475" max="9475" width="11.5703125" customWidth="1"/>
    <col min="9476" max="9476" width="10.7109375" customWidth="1"/>
    <col min="9477" max="9477" width="14.7109375" customWidth="1"/>
    <col min="9478" max="9478" width="12.7109375" customWidth="1"/>
    <col min="9479" max="9479" width="13.85546875" customWidth="1"/>
    <col min="9480" max="9480" width="9.7109375" customWidth="1"/>
    <col min="9481" max="9481" width="12.140625" customWidth="1"/>
    <col min="9482" max="9482" width="9.7109375" customWidth="1"/>
    <col min="9729" max="9729" width="2" customWidth="1"/>
    <col min="9730" max="9730" width="61" customWidth="1"/>
    <col min="9731" max="9731" width="11.5703125" customWidth="1"/>
    <col min="9732" max="9732" width="10.7109375" customWidth="1"/>
    <col min="9733" max="9733" width="14.7109375" customWidth="1"/>
    <col min="9734" max="9734" width="12.7109375" customWidth="1"/>
    <col min="9735" max="9735" width="13.85546875" customWidth="1"/>
    <col min="9736" max="9736" width="9.7109375" customWidth="1"/>
    <col min="9737" max="9737" width="12.140625" customWidth="1"/>
    <col min="9738" max="9738" width="9.7109375" customWidth="1"/>
    <col min="9985" max="9985" width="2" customWidth="1"/>
    <col min="9986" max="9986" width="61" customWidth="1"/>
    <col min="9987" max="9987" width="11.5703125" customWidth="1"/>
    <col min="9988" max="9988" width="10.7109375" customWidth="1"/>
    <col min="9989" max="9989" width="14.7109375" customWidth="1"/>
    <col min="9990" max="9990" width="12.7109375" customWidth="1"/>
    <col min="9991" max="9991" width="13.85546875" customWidth="1"/>
    <col min="9992" max="9992" width="9.7109375" customWidth="1"/>
    <col min="9993" max="9993" width="12.140625" customWidth="1"/>
    <col min="9994" max="9994" width="9.7109375" customWidth="1"/>
    <col min="10241" max="10241" width="2" customWidth="1"/>
    <col min="10242" max="10242" width="61" customWidth="1"/>
    <col min="10243" max="10243" width="11.5703125" customWidth="1"/>
    <col min="10244" max="10244" width="10.7109375" customWidth="1"/>
    <col min="10245" max="10245" width="14.7109375" customWidth="1"/>
    <col min="10246" max="10246" width="12.7109375" customWidth="1"/>
    <col min="10247" max="10247" width="13.85546875" customWidth="1"/>
    <col min="10248" max="10248" width="9.7109375" customWidth="1"/>
    <col min="10249" max="10249" width="12.140625" customWidth="1"/>
    <col min="10250" max="10250" width="9.7109375" customWidth="1"/>
    <col min="10497" max="10497" width="2" customWidth="1"/>
    <col min="10498" max="10498" width="61" customWidth="1"/>
    <col min="10499" max="10499" width="11.5703125" customWidth="1"/>
    <col min="10500" max="10500" width="10.7109375" customWidth="1"/>
    <col min="10501" max="10501" width="14.7109375" customWidth="1"/>
    <col min="10502" max="10502" width="12.7109375" customWidth="1"/>
    <col min="10503" max="10503" width="13.85546875" customWidth="1"/>
    <col min="10504" max="10504" width="9.7109375" customWidth="1"/>
    <col min="10505" max="10505" width="12.140625" customWidth="1"/>
    <col min="10506" max="10506" width="9.7109375" customWidth="1"/>
    <col min="10753" max="10753" width="2" customWidth="1"/>
    <col min="10754" max="10754" width="61" customWidth="1"/>
    <col min="10755" max="10755" width="11.5703125" customWidth="1"/>
    <col min="10756" max="10756" width="10.7109375" customWidth="1"/>
    <col min="10757" max="10757" width="14.7109375" customWidth="1"/>
    <col min="10758" max="10758" width="12.7109375" customWidth="1"/>
    <col min="10759" max="10759" width="13.85546875" customWidth="1"/>
    <col min="10760" max="10760" width="9.7109375" customWidth="1"/>
    <col min="10761" max="10761" width="12.140625" customWidth="1"/>
    <col min="10762" max="10762" width="9.7109375" customWidth="1"/>
    <col min="11009" max="11009" width="2" customWidth="1"/>
    <col min="11010" max="11010" width="61" customWidth="1"/>
    <col min="11011" max="11011" width="11.5703125" customWidth="1"/>
    <col min="11012" max="11012" width="10.7109375" customWidth="1"/>
    <col min="11013" max="11013" width="14.7109375" customWidth="1"/>
    <col min="11014" max="11014" width="12.7109375" customWidth="1"/>
    <col min="11015" max="11015" width="13.85546875" customWidth="1"/>
    <col min="11016" max="11016" width="9.7109375" customWidth="1"/>
    <col min="11017" max="11017" width="12.140625" customWidth="1"/>
    <col min="11018" max="11018" width="9.7109375" customWidth="1"/>
    <col min="11265" max="11265" width="2" customWidth="1"/>
    <col min="11266" max="11266" width="61" customWidth="1"/>
    <col min="11267" max="11267" width="11.5703125" customWidth="1"/>
    <col min="11268" max="11268" width="10.7109375" customWidth="1"/>
    <col min="11269" max="11269" width="14.7109375" customWidth="1"/>
    <col min="11270" max="11270" width="12.7109375" customWidth="1"/>
    <col min="11271" max="11271" width="13.85546875" customWidth="1"/>
    <col min="11272" max="11272" width="9.7109375" customWidth="1"/>
    <col min="11273" max="11273" width="12.140625" customWidth="1"/>
    <col min="11274" max="11274" width="9.7109375" customWidth="1"/>
    <col min="11521" max="11521" width="2" customWidth="1"/>
    <col min="11522" max="11522" width="61" customWidth="1"/>
    <col min="11523" max="11523" width="11.5703125" customWidth="1"/>
    <col min="11524" max="11524" width="10.7109375" customWidth="1"/>
    <col min="11525" max="11525" width="14.7109375" customWidth="1"/>
    <col min="11526" max="11526" width="12.7109375" customWidth="1"/>
    <col min="11527" max="11527" width="13.85546875" customWidth="1"/>
    <col min="11528" max="11528" width="9.7109375" customWidth="1"/>
    <col min="11529" max="11529" width="12.140625" customWidth="1"/>
    <col min="11530" max="11530" width="9.7109375" customWidth="1"/>
    <col min="11777" max="11777" width="2" customWidth="1"/>
    <col min="11778" max="11778" width="61" customWidth="1"/>
    <col min="11779" max="11779" width="11.5703125" customWidth="1"/>
    <col min="11780" max="11780" width="10.7109375" customWidth="1"/>
    <col min="11781" max="11781" width="14.7109375" customWidth="1"/>
    <col min="11782" max="11782" width="12.7109375" customWidth="1"/>
    <col min="11783" max="11783" width="13.85546875" customWidth="1"/>
    <col min="11784" max="11784" width="9.7109375" customWidth="1"/>
    <col min="11785" max="11785" width="12.140625" customWidth="1"/>
    <col min="11786" max="11786" width="9.7109375" customWidth="1"/>
    <col min="12033" max="12033" width="2" customWidth="1"/>
    <col min="12034" max="12034" width="61" customWidth="1"/>
    <col min="12035" max="12035" width="11.5703125" customWidth="1"/>
    <col min="12036" max="12036" width="10.7109375" customWidth="1"/>
    <col min="12037" max="12037" width="14.7109375" customWidth="1"/>
    <col min="12038" max="12038" width="12.7109375" customWidth="1"/>
    <col min="12039" max="12039" width="13.85546875" customWidth="1"/>
    <col min="12040" max="12040" width="9.7109375" customWidth="1"/>
    <col min="12041" max="12041" width="12.140625" customWidth="1"/>
    <col min="12042" max="12042" width="9.7109375" customWidth="1"/>
    <col min="12289" max="12289" width="2" customWidth="1"/>
    <col min="12290" max="12290" width="61" customWidth="1"/>
    <col min="12291" max="12291" width="11.5703125" customWidth="1"/>
    <col min="12292" max="12292" width="10.7109375" customWidth="1"/>
    <col min="12293" max="12293" width="14.7109375" customWidth="1"/>
    <col min="12294" max="12294" width="12.7109375" customWidth="1"/>
    <col min="12295" max="12295" width="13.85546875" customWidth="1"/>
    <col min="12296" max="12296" width="9.7109375" customWidth="1"/>
    <col min="12297" max="12297" width="12.140625" customWidth="1"/>
    <col min="12298" max="12298" width="9.7109375" customWidth="1"/>
    <col min="12545" max="12545" width="2" customWidth="1"/>
    <col min="12546" max="12546" width="61" customWidth="1"/>
    <col min="12547" max="12547" width="11.5703125" customWidth="1"/>
    <col min="12548" max="12548" width="10.7109375" customWidth="1"/>
    <col min="12549" max="12549" width="14.7109375" customWidth="1"/>
    <col min="12550" max="12550" width="12.7109375" customWidth="1"/>
    <col min="12551" max="12551" width="13.85546875" customWidth="1"/>
    <col min="12552" max="12552" width="9.7109375" customWidth="1"/>
    <col min="12553" max="12553" width="12.140625" customWidth="1"/>
    <col min="12554" max="12554" width="9.7109375" customWidth="1"/>
    <col min="12801" max="12801" width="2" customWidth="1"/>
    <col min="12802" max="12802" width="61" customWidth="1"/>
    <col min="12803" max="12803" width="11.5703125" customWidth="1"/>
    <col min="12804" max="12804" width="10.7109375" customWidth="1"/>
    <col min="12805" max="12805" width="14.7109375" customWidth="1"/>
    <col min="12806" max="12806" width="12.7109375" customWidth="1"/>
    <col min="12807" max="12807" width="13.85546875" customWidth="1"/>
    <col min="12808" max="12808" width="9.7109375" customWidth="1"/>
    <col min="12809" max="12809" width="12.140625" customWidth="1"/>
    <col min="12810" max="12810" width="9.7109375" customWidth="1"/>
    <col min="13057" max="13057" width="2" customWidth="1"/>
    <col min="13058" max="13058" width="61" customWidth="1"/>
    <col min="13059" max="13059" width="11.5703125" customWidth="1"/>
    <col min="13060" max="13060" width="10.7109375" customWidth="1"/>
    <col min="13061" max="13061" width="14.7109375" customWidth="1"/>
    <col min="13062" max="13062" width="12.7109375" customWidth="1"/>
    <col min="13063" max="13063" width="13.85546875" customWidth="1"/>
    <col min="13064" max="13064" width="9.7109375" customWidth="1"/>
    <col min="13065" max="13065" width="12.140625" customWidth="1"/>
    <col min="13066" max="13066" width="9.7109375" customWidth="1"/>
    <col min="13313" max="13313" width="2" customWidth="1"/>
    <col min="13314" max="13314" width="61" customWidth="1"/>
    <col min="13315" max="13315" width="11.5703125" customWidth="1"/>
    <col min="13316" max="13316" width="10.7109375" customWidth="1"/>
    <col min="13317" max="13317" width="14.7109375" customWidth="1"/>
    <col min="13318" max="13318" width="12.7109375" customWidth="1"/>
    <col min="13319" max="13319" width="13.85546875" customWidth="1"/>
    <col min="13320" max="13320" width="9.7109375" customWidth="1"/>
    <col min="13321" max="13321" width="12.140625" customWidth="1"/>
    <col min="13322" max="13322" width="9.7109375" customWidth="1"/>
    <col min="13569" max="13569" width="2" customWidth="1"/>
    <col min="13570" max="13570" width="61" customWidth="1"/>
    <col min="13571" max="13571" width="11.5703125" customWidth="1"/>
    <col min="13572" max="13572" width="10.7109375" customWidth="1"/>
    <col min="13573" max="13573" width="14.7109375" customWidth="1"/>
    <col min="13574" max="13574" width="12.7109375" customWidth="1"/>
    <col min="13575" max="13575" width="13.85546875" customWidth="1"/>
    <col min="13576" max="13576" width="9.7109375" customWidth="1"/>
    <col min="13577" max="13577" width="12.140625" customWidth="1"/>
    <col min="13578" max="13578" width="9.7109375" customWidth="1"/>
    <col min="13825" max="13825" width="2" customWidth="1"/>
    <col min="13826" max="13826" width="61" customWidth="1"/>
    <col min="13827" max="13827" width="11.5703125" customWidth="1"/>
    <col min="13828" max="13828" width="10.7109375" customWidth="1"/>
    <col min="13829" max="13829" width="14.7109375" customWidth="1"/>
    <col min="13830" max="13830" width="12.7109375" customWidth="1"/>
    <col min="13831" max="13831" width="13.85546875" customWidth="1"/>
    <col min="13832" max="13832" width="9.7109375" customWidth="1"/>
    <col min="13833" max="13833" width="12.140625" customWidth="1"/>
    <col min="13834" max="13834" width="9.7109375" customWidth="1"/>
    <col min="14081" max="14081" width="2" customWidth="1"/>
    <col min="14082" max="14082" width="61" customWidth="1"/>
    <col min="14083" max="14083" width="11.5703125" customWidth="1"/>
    <col min="14084" max="14084" width="10.7109375" customWidth="1"/>
    <col min="14085" max="14085" width="14.7109375" customWidth="1"/>
    <col min="14086" max="14086" width="12.7109375" customWidth="1"/>
    <col min="14087" max="14087" width="13.85546875" customWidth="1"/>
    <col min="14088" max="14088" width="9.7109375" customWidth="1"/>
    <col min="14089" max="14089" width="12.140625" customWidth="1"/>
    <col min="14090" max="14090" width="9.7109375" customWidth="1"/>
    <col min="14337" max="14337" width="2" customWidth="1"/>
    <col min="14338" max="14338" width="61" customWidth="1"/>
    <col min="14339" max="14339" width="11.5703125" customWidth="1"/>
    <col min="14340" max="14340" width="10.7109375" customWidth="1"/>
    <col min="14341" max="14341" width="14.7109375" customWidth="1"/>
    <col min="14342" max="14342" width="12.7109375" customWidth="1"/>
    <col min="14343" max="14343" width="13.85546875" customWidth="1"/>
    <col min="14344" max="14344" width="9.7109375" customWidth="1"/>
    <col min="14345" max="14345" width="12.140625" customWidth="1"/>
    <col min="14346" max="14346" width="9.7109375" customWidth="1"/>
    <col min="14593" max="14593" width="2" customWidth="1"/>
    <col min="14594" max="14594" width="61" customWidth="1"/>
    <col min="14595" max="14595" width="11.5703125" customWidth="1"/>
    <col min="14596" max="14596" width="10.7109375" customWidth="1"/>
    <col min="14597" max="14597" width="14.7109375" customWidth="1"/>
    <col min="14598" max="14598" width="12.7109375" customWidth="1"/>
    <col min="14599" max="14599" width="13.85546875" customWidth="1"/>
    <col min="14600" max="14600" width="9.7109375" customWidth="1"/>
    <col min="14601" max="14601" width="12.140625" customWidth="1"/>
    <col min="14602" max="14602" width="9.7109375" customWidth="1"/>
    <col min="14849" max="14849" width="2" customWidth="1"/>
    <col min="14850" max="14850" width="61" customWidth="1"/>
    <col min="14851" max="14851" width="11.5703125" customWidth="1"/>
    <col min="14852" max="14852" width="10.7109375" customWidth="1"/>
    <col min="14853" max="14853" width="14.7109375" customWidth="1"/>
    <col min="14854" max="14854" width="12.7109375" customWidth="1"/>
    <col min="14855" max="14855" width="13.85546875" customWidth="1"/>
    <col min="14856" max="14856" width="9.7109375" customWidth="1"/>
    <col min="14857" max="14857" width="12.140625" customWidth="1"/>
    <col min="14858" max="14858" width="9.7109375" customWidth="1"/>
    <col min="15105" max="15105" width="2" customWidth="1"/>
    <col min="15106" max="15106" width="61" customWidth="1"/>
    <col min="15107" max="15107" width="11.5703125" customWidth="1"/>
    <col min="15108" max="15108" width="10.7109375" customWidth="1"/>
    <col min="15109" max="15109" width="14.7109375" customWidth="1"/>
    <col min="15110" max="15110" width="12.7109375" customWidth="1"/>
    <col min="15111" max="15111" width="13.85546875" customWidth="1"/>
    <col min="15112" max="15112" width="9.7109375" customWidth="1"/>
    <col min="15113" max="15113" width="12.140625" customWidth="1"/>
    <col min="15114" max="15114" width="9.7109375" customWidth="1"/>
    <col min="15361" max="15361" width="2" customWidth="1"/>
    <col min="15362" max="15362" width="61" customWidth="1"/>
    <col min="15363" max="15363" width="11.5703125" customWidth="1"/>
    <col min="15364" max="15364" width="10.7109375" customWidth="1"/>
    <col min="15365" max="15365" width="14.7109375" customWidth="1"/>
    <col min="15366" max="15366" width="12.7109375" customWidth="1"/>
    <col min="15367" max="15367" width="13.85546875" customWidth="1"/>
    <col min="15368" max="15368" width="9.7109375" customWidth="1"/>
    <col min="15369" max="15369" width="12.140625" customWidth="1"/>
    <col min="15370" max="15370" width="9.7109375" customWidth="1"/>
    <col min="15617" max="15617" width="2" customWidth="1"/>
    <col min="15618" max="15618" width="61" customWidth="1"/>
    <col min="15619" max="15619" width="11.5703125" customWidth="1"/>
    <col min="15620" max="15620" width="10.7109375" customWidth="1"/>
    <col min="15621" max="15621" width="14.7109375" customWidth="1"/>
    <col min="15622" max="15622" width="12.7109375" customWidth="1"/>
    <col min="15623" max="15623" width="13.85546875" customWidth="1"/>
    <col min="15624" max="15624" width="9.7109375" customWidth="1"/>
    <col min="15625" max="15625" width="12.140625" customWidth="1"/>
    <col min="15626" max="15626" width="9.7109375" customWidth="1"/>
    <col min="15873" max="15873" width="2" customWidth="1"/>
    <col min="15874" max="15874" width="61" customWidth="1"/>
    <col min="15875" max="15875" width="11.5703125" customWidth="1"/>
    <col min="15876" max="15876" width="10.7109375" customWidth="1"/>
    <col min="15877" max="15877" width="14.7109375" customWidth="1"/>
    <col min="15878" max="15878" width="12.7109375" customWidth="1"/>
    <col min="15879" max="15879" width="13.85546875" customWidth="1"/>
    <col min="15880" max="15880" width="9.7109375" customWidth="1"/>
    <col min="15881" max="15881" width="12.140625" customWidth="1"/>
    <col min="15882" max="15882" width="9.7109375" customWidth="1"/>
    <col min="16129" max="16129" width="2" customWidth="1"/>
    <col min="16130" max="16130" width="61" customWidth="1"/>
    <col min="16131" max="16131" width="11.5703125" customWidth="1"/>
    <col min="16132" max="16132" width="10.7109375" customWidth="1"/>
    <col min="16133" max="16133" width="14.7109375" customWidth="1"/>
    <col min="16134" max="16134" width="12.7109375" customWidth="1"/>
    <col min="16135" max="16135" width="13.85546875" customWidth="1"/>
    <col min="16136" max="16136" width="9.7109375" customWidth="1"/>
    <col min="16137" max="16137" width="12.140625" customWidth="1"/>
    <col min="16138" max="16138" width="9.7109375" customWidth="1"/>
  </cols>
  <sheetData>
    <row r="1" spans="1:11" ht="15.75" x14ac:dyDescent="0.25">
      <c r="A1" s="1"/>
      <c r="B1" s="2" t="s">
        <v>0</v>
      </c>
      <c r="C1" s="3"/>
      <c r="D1" s="3"/>
      <c r="E1" s="3"/>
      <c r="F1" s="3" t="s">
        <v>49</v>
      </c>
      <c r="G1" s="3"/>
      <c r="H1" s="3"/>
      <c r="I1" s="4"/>
      <c r="J1" s="1"/>
      <c r="K1" s="1"/>
    </row>
    <row r="2" spans="1:11" x14ac:dyDescent="0.25">
      <c r="A2" s="1"/>
      <c r="B2" s="3"/>
      <c r="C2" s="3"/>
      <c r="D2" s="3"/>
      <c r="E2" s="3"/>
      <c r="F2" s="3" t="s">
        <v>1</v>
      </c>
      <c r="G2" s="3"/>
      <c r="H2" s="3"/>
      <c r="I2" s="3"/>
      <c r="J2" s="3"/>
      <c r="K2" s="1"/>
    </row>
    <row r="3" spans="1:11" x14ac:dyDescent="0.25">
      <c r="A3" s="1"/>
      <c r="B3" s="3"/>
      <c r="C3" s="3"/>
      <c r="D3" s="3"/>
      <c r="E3" s="3"/>
      <c r="F3" s="3" t="s">
        <v>63</v>
      </c>
      <c r="G3" s="3"/>
      <c r="H3" s="3"/>
      <c r="I3" s="65"/>
      <c r="J3" s="65"/>
      <c r="K3" s="1"/>
    </row>
    <row r="4" spans="1:11" x14ac:dyDescent="0.25">
      <c r="A4" s="1"/>
      <c r="B4" s="3"/>
      <c r="C4" s="3"/>
      <c r="D4" s="3"/>
      <c r="E4" s="3"/>
      <c r="F4" s="3" t="s">
        <v>2</v>
      </c>
      <c r="G4" s="3"/>
      <c r="H4" s="3"/>
      <c r="I4" s="72"/>
      <c r="J4" s="72"/>
      <c r="K4" s="1"/>
    </row>
    <row r="5" spans="1:11" x14ac:dyDescent="0.25">
      <c r="A5" s="1"/>
      <c r="B5" s="3"/>
      <c r="C5" s="3"/>
      <c r="D5" s="3"/>
      <c r="E5" s="3"/>
      <c r="F5" s="3" t="s">
        <v>1</v>
      </c>
      <c r="G5" s="3"/>
      <c r="H5" s="3"/>
      <c r="I5" s="3"/>
      <c r="J5" s="3"/>
      <c r="K5" s="1"/>
    </row>
    <row r="6" spans="1:11" ht="15.75" x14ac:dyDescent="0.25">
      <c r="A6" s="1"/>
      <c r="B6" s="5" t="s">
        <v>50</v>
      </c>
      <c r="C6" s="3"/>
      <c r="D6" s="3"/>
      <c r="E6" s="3"/>
      <c r="F6" s="3" t="s">
        <v>64</v>
      </c>
      <c r="G6" s="3"/>
      <c r="H6" s="3"/>
      <c r="I6" s="3"/>
      <c r="J6" s="3"/>
      <c r="K6" s="1"/>
    </row>
    <row r="7" spans="1:11" x14ac:dyDescent="0.25">
      <c r="A7" s="1"/>
      <c r="B7" s="72" t="s">
        <v>3</v>
      </c>
      <c r="C7" s="72"/>
      <c r="D7" s="72"/>
      <c r="E7" s="72"/>
      <c r="F7" s="72"/>
      <c r="G7" s="72"/>
      <c r="H7" s="72"/>
      <c r="I7" s="72"/>
      <c r="J7" s="6" t="s">
        <v>4</v>
      </c>
      <c r="K7" s="1"/>
    </row>
    <row r="8" spans="1:11" ht="12.75" customHeight="1" x14ac:dyDescent="0.25">
      <c r="A8" s="1"/>
      <c r="B8" s="7" t="s">
        <v>51</v>
      </c>
      <c r="C8" s="7"/>
      <c r="D8" s="8">
        <f>SUM(E8:J8)</f>
        <v>132390</v>
      </c>
      <c r="E8" s="7"/>
      <c r="F8" s="9">
        <f>SUM(F11:F13)</f>
        <v>65576</v>
      </c>
      <c r="G8" s="9">
        <f>SUM(G11:G13)</f>
        <v>23765</v>
      </c>
      <c r="H8" s="9">
        <f>SUM(H11:H13)</f>
        <v>37552</v>
      </c>
      <c r="I8" s="9">
        <f>SUM(I11:I13)</f>
        <v>5497</v>
      </c>
      <c r="J8" s="9">
        <f>SUM(J11:J13)</f>
        <v>0</v>
      </c>
      <c r="K8" s="10"/>
    </row>
    <row r="9" spans="1:11" s="14" customFormat="1" ht="12.75" hidden="1" customHeight="1" x14ac:dyDescent="0.2">
      <c r="A9" s="3"/>
      <c r="B9" s="11">
        <v>24</v>
      </c>
      <c r="C9" s="11"/>
      <c r="D9" s="11"/>
      <c r="E9" s="11"/>
      <c r="F9" s="11"/>
      <c r="G9" s="3"/>
      <c r="H9" s="12"/>
      <c r="I9" s="3"/>
      <c r="J9" s="13"/>
      <c r="K9" s="3"/>
    </row>
    <row r="10" spans="1:11" ht="5.0999999999999996" customHeight="1" x14ac:dyDescent="0.25">
      <c r="A10" s="1"/>
      <c r="B10" s="15"/>
      <c r="C10" s="15"/>
      <c r="D10" s="15"/>
      <c r="E10" s="15"/>
      <c r="F10" s="15"/>
      <c r="G10" s="16"/>
      <c r="H10" s="12"/>
      <c r="I10" s="16"/>
      <c r="J10" s="13"/>
      <c r="K10" s="1"/>
    </row>
    <row r="11" spans="1:11" outlineLevel="1" x14ac:dyDescent="0.25">
      <c r="A11" s="1"/>
      <c r="B11" s="17" t="s">
        <v>5</v>
      </c>
      <c r="C11" s="18"/>
      <c r="D11" s="19">
        <f>SUM(E11:J11)</f>
        <v>113627</v>
      </c>
      <c r="E11" s="20"/>
      <c r="F11" s="21">
        <v>56902</v>
      </c>
      <c r="G11" s="21">
        <v>20254</v>
      </c>
      <c r="H11" s="21">
        <v>31583</v>
      </c>
      <c r="I11" s="21">
        <v>4888</v>
      </c>
      <c r="J11" s="19"/>
      <c r="K11" s="1"/>
    </row>
    <row r="12" spans="1:11" outlineLevel="1" x14ac:dyDescent="0.25">
      <c r="A12" s="1"/>
      <c r="B12" s="66" t="s">
        <v>52</v>
      </c>
      <c r="C12" s="18">
        <v>4</v>
      </c>
      <c r="D12" s="19">
        <f>SUM(E12:J12)</f>
        <v>6689</v>
      </c>
      <c r="E12" s="20"/>
      <c r="F12" s="21">
        <v>3226</v>
      </c>
      <c r="G12" s="21">
        <v>1141</v>
      </c>
      <c r="H12" s="21">
        <v>2163</v>
      </c>
      <c r="I12" s="21">
        <v>159</v>
      </c>
      <c r="J12" s="19"/>
      <c r="K12" s="1"/>
    </row>
    <row r="13" spans="1:11" outlineLevel="1" x14ac:dyDescent="0.25">
      <c r="A13" s="1"/>
      <c r="B13" s="17" t="s">
        <v>53</v>
      </c>
      <c r="C13" s="18"/>
      <c r="D13" s="19">
        <f>SUM(E13:J13)</f>
        <v>12074</v>
      </c>
      <c r="E13" s="20"/>
      <c r="F13" s="21">
        <v>5448</v>
      </c>
      <c r="G13" s="21">
        <v>2370</v>
      </c>
      <c r="H13" s="21">
        <v>3806</v>
      </c>
      <c r="I13" s="21">
        <v>450</v>
      </c>
      <c r="J13" s="19"/>
      <c r="K13" s="1"/>
    </row>
    <row r="14" spans="1:11" x14ac:dyDescent="0.25">
      <c r="A14" s="1"/>
      <c r="B14" s="17"/>
      <c r="C14" s="22"/>
      <c r="D14" s="23"/>
      <c r="E14" s="23"/>
      <c r="F14" s="23"/>
      <c r="G14" s="23"/>
      <c r="H14" s="23"/>
      <c r="I14" s="24"/>
      <c r="J14" s="25"/>
      <c r="K14" s="1"/>
    </row>
    <row r="15" spans="1:11" x14ac:dyDescent="0.25">
      <c r="A15" s="1"/>
      <c r="B15" s="73" t="s">
        <v>6</v>
      </c>
      <c r="C15" s="74" t="s">
        <v>7</v>
      </c>
      <c r="D15" s="75" t="s">
        <v>8</v>
      </c>
      <c r="E15" s="76" t="s">
        <v>9</v>
      </c>
      <c r="F15" s="77" t="s">
        <v>10</v>
      </c>
      <c r="G15" s="77"/>
      <c r="H15" s="77"/>
      <c r="I15" s="77"/>
      <c r="J15" s="77"/>
      <c r="K15" s="1"/>
    </row>
    <row r="16" spans="1:11" ht="24" x14ac:dyDescent="0.25">
      <c r="A16" s="1"/>
      <c r="B16" s="73"/>
      <c r="C16" s="74"/>
      <c r="D16" s="75"/>
      <c r="E16" s="76"/>
      <c r="F16" s="26" t="s">
        <v>11</v>
      </c>
      <c r="G16" s="26" t="s">
        <v>12</v>
      </c>
      <c r="H16" s="26" t="s">
        <v>13</v>
      </c>
      <c r="I16" s="26" t="s">
        <v>47</v>
      </c>
      <c r="J16" s="26" t="s">
        <v>14</v>
      </c>
      <c r="K16" s="1"/>
    </row>
    <row r="17" spans="1:11" ht="7.5" customHeight="1" x14ac:dyDescent="0.25">
      <c r="A17" s="1"/>
      <c r="B17" s="3"/>
      <c r="C17" s="3"/>
      <c r="D17" s="3"/>
      <c r="E17" s="4"/>
      <c r="F17" s="4"/>
      <c r="G17" s="4"/>
      <c r="H17" s="4"/>
      <c r="I17" s="4"/>
      <c r="J17" s="4"/>
      <c r="K17" s="1"/>
    </row>
    <row r="18" spans="1:11" ht="12.75" customHeight="1" x14ac:dyDescent="0.25">
      <c r="A18" s="1"/>
      <c r="B18" s="27" t="s">
        <v>15</v>
      </c>
      <c r="C18" s="27"/>
      <c r="D18" s="28">
        <f>SUM(E18:J18)</f>
        <v>14009.000000000002</v>
      </c>
      <c r="E18" s="29">
        <f t="shared" ref="E18:J18" si="0">E20+E23+E24</f>
        <v>0</v>
      </c>
      <c r="F18" s="29">
        <f t="shared" si="0"/>
        <v>6557.6</v>
      </c>
      <c r="G18" s="29">
        <f t="shared" si="0"/>
        <v>2376.5</v>
      </c>
      <c r="H18" s="29">
        <f t="shared" si="0"/>
        <v>3865.2000000000003</v>
      </c>
      <c r="I18" s="29">
        <f t="shared" si="0"/>
        <v>1209.7</v>
      </c>
      <c r="J18" s="29">
        <f t="shared" si="0"/>
        <v>0</v>
      </c>
      <c r="K18" s="10"/>
    </row>
    <row r="19" spans="1:11" ht="5.0999999999999996" customHeight="1" x14ac:dyDescent="0.25">
      <c r="A19" s="1"/>
      <c r="B19" s="3"/>
      <c r="C19" s="30"/>
      <c r="D19" s="3"/>
      <c r="E19" s="4"/>
      <c r="F19" s="4"/>
      <c r="G19" s="4"/>
      <c r="H19" s="4"/>
      <c r="I19" s="4"/>
      <c r="J19" s="4"/>
      <c r="K19" s="1"/>
    </row>
    <row r="20" spans="1:11" ht="12.75" customHeight="1" x14ac:dyDescent="0.25">
      <c r="A20" s="1"/>
      <c r="B20" s="15" t="s">
        <v>16</v>
      </c>
      <c r="C20" s="18"/>
      <c r="D20" s="31">
        <f t="shared" ref="D20:J20" si="1">SUM(D21:D22)</f>
        <v>700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100</v>
      </c>
      <c r="I20" s="31">
        <f t="shared" si="1"/>
        <v>600</v>
      </c>
      <c r="J20" s="31">
        <f t="shared" si="1"/>
        <v>0</v>
      </c>
      <c r="K20" s="1"/>
    </row>
    <row r="21" spans="1:11" ht="12.75" customHeight="1" outlineLevel="1" x14ac:dyDescent="0.25">
      <c r="A21" s="1"/>
      <c r="B21" s="32" t="s">
        <v>17</v>
      </c>
      <c r="C21" s="33">
        <v>1</v>
      </c>
      <c r="D21" s="19">
        <f>SUM(E21:J21)</f>
        <v>695</v>
      </c>
      <c r="E21" s="20"/>
      <c r="F21" s="20"/>
      <c r="G21" s="19"/>
      <c r="H21" s="19">
        <v>95</v>
      </c>
      <c r="I21" s="19">
        <v>600</v>
      </c>
      <c r="J21" s="19"/>
      <c r="K21" s="1"/>
    </row>
    <row r="22" spans="1:11" ht="12.75" customHeight="1" outlineLevel="1" x14ac:dyDescent="0.25">
      <c r="A22" s="1"/>
      <c r="B22" s="32" t="s">
        <v>18</v>
      </c>
      <c r="C22" s="33">
        <v>2</v>
      </c>
      <c r="D22" s="19">
        <f>SUM(E22:J22)</f>
        <v>5</v>
      </c>
      <c r="E22" s="20">
        <v>0</v>
      </c>
      <c r="F22" s="20"/>
      <c r="G22" s="19"/>
      <c r="H22" s="20">
        <v>5</v>
      </c>
      <c r="I22" s="20"/>
      <c r="J22" s="19"/>
      <c r="K22" s="1"/>
    </row>
    <row r="23" spans="1:11" ht="12.75" customHeight="1" x14ac:dyDescent="0.25">
      <c r="A23" s="1"/>
      <c r="B23" s="15" t="s">
        <v>19</v>
      </c>
      <c r="C23" s="18">
        <v>3</v>
      </c>
      <c r="D23" s="31">
        <f>SUM(E23:J23)</f>
        <v>13309.000000000002</v>
      </c>
      <c r="E23" s="31"/>
      <c r="F23" s="34">
        <f>(F8+F20)*0.1</f>
        <v>6557.6</v>
      </c>
      <c r="G23" s="34">
        <f t="shared" ref="G23:H23" si="2">(G8+G20)*0.1</f>
        <v>2376.5</v>
      </c>
      <c r="H23" s="34">
        <f t="shared" si="2"/>
        <v>3765.2000000000003</v>
      </c>
      <c r="I23" s="34">
        <f>(I8+I20)*0.1</f>
        <v>609.70000000000005</v>
      </c>
      <c r="J23" s="34"/>
      <c r="K23" s="1"/>
    </row>
    <row r="24" spans="1:11" ht="12.75" customHeight="1" x14ac:dyDescent="0.25">
      <c r="A24" s="1"/>
      <c r="B24" s="15" t="s">
        <v>20</v>
      </c>
      <c r="C24" s="18"/>
      <c r="D24" s="31">
        <f>SUM(E24:J24)</f>
        <v>0</v>
      </c>
      <c r="E24" s="31"/>
      <c r="F24" s="31"/>
      <c r="G24" s="31"/>
      <c r="H24" s="31"/>
      <c r="I24" s="31"/>
      <c r="J24" s="31"/>
      <c r="K24" s="1"/>
    </row>
    <row r="25" spans="1:11" ht="5.0999999999999996" customHeight="1" x14ac:dyDescent="0.25">
      <c r="A25" s="1"/>
      <c r="B25" s="3"/>
      <c r="C25" s="30"/>
      <c r="D25" s="3"/>
      <c r="E25" s="4"/>
      <c r="F25" s="4"/>
      <c r="G25" s="4"/>
      <c r="H25" s="4"/>
      <c r="I25" s="4"/>
      <c r="J25" s="4"/>
      <c r="K25" s="1"/>
    </row>
    <row r="26" spans="1:11" x14ac:dyDescent="0.25">
      <c r="A26" s="1"/>
      <c r="B26" s="27" t="s">
        <v>21</v>
      </c>
      <c r="C26" s="36"/>
      <c r="D26" s="28">
        <f>SUM(F26:J26)</f>
        <v>-986.37650000000008</v>
      </c>
      <c r="E26" s="29">
        <f t="shared" ref="E26:J26" si="3">SUM(E28:E30)</f>
        <v>0</v>
      </c>
      <c r="F26" s="29">
        <f t="shared" si="3"/>
        <v>-496.24400000000003</v>
      </c>
      <c r="G26" s="29">
        <f t="shared" si="3"/>
        <v>-182.59</v>
      </c>
      <c r="H26" s="29">
        <f t="shared" si="3"/>
        <v>-265.91200000000003</v>
      </c>
      <c r="I26" s="29">
        <f t="shared" si="3"/>
        <v>-41.630500000000005</v>
      </c>
      <c r="J26" s="29">
        <f t="shared" si="3"/>
        <v>0</v>
      </c>
      <c r="K26" s="37"/>
    </row>
    <row r="27" spans="1:11" ht="5.0999999999999996" customHeight="1" x14ac:dyDescent="0.25">
      <c r="A27" s="1"/>
      <c r="B27" s="3"/>
      <c r="C27" s="30"/>
      <c r="D27" s="38"/>
      <c r="E27" s="38"/>
      <c r="F27" s="38"/>
      <c r="G27" s="38"/>
      <c r="H27" s="38"/>
      <c r="I27" s="38"/>
      <c r="J27" s="38"/>
      <c r="K27" s="1"/>
    </row>
    <row r="28" spans="1:11" x14ac:dyDescent="0.25">
      <c r="A28" s="1"/>
      <c r="B28" s="35" t="s">
        <v>22</v>
      </c>
      <c r="C28" s="18"/>
      <c r="D28" s="39">
        <f>SUM(E28:J28)</f>
        <v>-834.37650000000008</v>
      </c>
      <c r="E28" s="40"/>
      <c r="F28" s="40">
        <f>-F23*0.065</f>
        <v>-426.24400000000003</v>
      </c>
      <c r="G28" s="40">
        <f>-G23*0.06</f>
        <v>-142.59</v>
      </c>
      <c r="H28" s="40">
        <f>-H23*0.06</f>
        <v>-225.91200000000001</v>
      </c>
      <c r="I28" s="40">
        <f>-I23*0.065</f>
        <v>-39.630500000000005</v>
      </c>
      <c r="J28" s="40"/>
      <c r="K28" s="1"/>
    </row>
    <row r="29" spans="1:11" x14ac:dyDescent="0.25">
      <c r="A29" s="1"/>
      <c r="B29" s="35" t="s">
        <v>23</v>
      </c>
      <c r="C29" s="18"/>
      <c r="D29" s="39">
        <f>SUM(E29:J29)</f>
        <v>-152</v>
      </c>
      <c r="E29" s="40"/>
      <c r="F29" s="40">
        <v>-70</v>
      </c>
      <c r="G29" s="40">
        <v>-40</v>
      </c>
      <c r="H29" s="40">
        <v>-40</v>
      </c>
      <c r="I29" s="40">
        <v>-2</v>
      </c>
      <c r="J29" s="40"/>
      <c r="K29" s="1"/>
    </row>
    <row r="30" spans="1:11" x14ac:dyDescent="0.25">
      <c r="A30" s="1"/>
      <c r="B30" s="35"/>
      <c r="C30" s="18"/>
      <c r="D30" s="41"/>
      <c r="E30" s="40"/>
      <c r="F30" s="40"/>
      <c r="G30" s="40"/>
      <c r="H30" s="40"/>
      <c r="I30" s="40"/>
      <c r="J30" s="40"/>
      <c r="K30" s="1"/>
    </row>
    <row r="31" spans="1:11" ht="5.0999999999999996" customHeight="1" x14ac:dyDescent="0.25">
      <c r="A31" s="1"/>
      <c r="B31" s="35"/>
      <c r="C31" s="18"/>
      <c r="D31" s="41"/>
      <c r="E31" s="38"/>
      <c r="F31" s="38"/>
      <c r="G31" s="38"/>
      <c r="H31" s="38"/>
      <c r="I31" s="38"/>
      <c r="J31" s="38"/>
      <c r="K31" s="1"/>
    </row>
    <row r="32" spans="1:11" x14ac:dyDescent="0.25">
      <c r="A32" s="1"/>
      <c r="B32" s="27" t="s">
        <v>24</v>
      </c>
      <c r="C32" s="36"/>
      <c r="D32" s="28">
        <f>SUM(E32:J32)</f>
        <v>-6037</v>
      </c>
      <c r="E32" s="29">
        <f t="shared" ref="E32:J32" si="4">E34+E37</f>
        <v>0</v>
      </c>
      <c r="F32" s="29">
        <f>F34+F37</f>
        <v>-2724</v>
      </c>
      <c r="G32" s="29">
        <f t="shared" si="4"/>
        <v>-1185</v>
      </c>
      <c r="H32" s="29">
        <f t="shared" si="4"/>
        <v>-1903</v>
      </c>
      <c r="I32" s="29">
        <f t="shared" si="4"/>
        <v>-225</v>
      </c>
      <c r="J32" s="29">
        <f t="shared" si="4"/>
        <v>0</v>
      </c>
      <c r="K32" s="37"/>
    </row>
    <row r="33" spans="1:12" ht="5.0999999999999996" customHeight="1" x14ac:dyDescent="0.25">
      <c r="A33" s="1"/>
      <c r="B33" s="42"/>
      <c r="C33" s="43"/>
      <c r="D33" s="44"/>
      <c r="E33" s="38"/>
      <c r="F33" s="38"/>
      <c r="G33" s="38"/>
      <c r="H33" s="38"/>
      <c r="I33" s="38"/>
      <c r="J33" s="38"/>
      <c r="K33" s="1"/>
    </row>
    <row r="34" spans="1:12" x14ac:dyDescent="0.25">
      <c r="A34" s="1"/>
      <c r="B34" s="15" t="s">
        <v>25</v>
      </c>
      <c r="C34" s="18"/>
      <c r="D34" s="45">
        <f>SUM(E34:J34)</f>
        <v>-5131.45</v>
      </c>
      <c r="E34" s="46">
        <f>SUM(E35:E36)</f>
        <v>0</v>
      </c>
      <c r="F34" s="46">
        <f t="shared" ref="F34:J34" si="5">SUM(F35:F36)</f>
        <v>-2315.4</v>
      </c>
      <c r="G34" s="46">
        <f t="shared" si="5"/>
        <v>-1007.25</v>
      </c>
      <c r="H34" s="45">
        <f>SUM(H35:H36)</f>
        <v>-1617.55</v>
      </c>
      <c r="I34" s="46">
        <f t="shared" si="5"/>
        <v>-191.25</v>
      </c>
      <c r="J34" s="45">
        <f t="shared" si="5"/>
        <v>0</v>
      </c>
      <c r="K34" s="1"/>
    </row>
    <row r="35" spans="1:12" outlineLevel="1" x14ac:dyDescent="0.25">
      <c r="A35" s="1"/>
      <c r="B35" s="32" t="s">
        <v>26</v>
      </c>
      <c r="C35" s="18"/>
      <c r="D35" s="19">
        <f t="shared" ref="D35:D39" si="6">SUM(E35:J35)</f>
        <v>0</v>
      </c>
      <c r="E35" s="20"/>
      <c r="F35" s="20"/>
      <c r="G35" s="20"/>
      <c r="H35" s="19"/>
      <c r="I35" s="20"/>
      <c r="J35" s="19"/>
      <c r="K35" s="1"/>
    </row>
    <row r="36" spans="1:12" outlineLevel="1" x14ac:dyDescent="0.25">
      <c r="A36" s="1"/>
      <c r="B36" s="32" t="s">
        <v>27</v>
      </c>
      <c r="C36" s="18"/>
      <c r="D36" s="19">
        <f t="shared" si="6"/>
        <v>-5131.45</v>
      </c>
      <c r="E36" s="20"/>
      <c r="F36" s="49">
        <f>-(F13/2)*0.85</f>
        <v>-2315.4</v>
      </c>
      <c r="G36" s="49">
        <f t="shared" ref="G36:I36" si="7">-(G13/2)*0.85</f>
        <v>-1007.25</v>
      </c>
      <c r="H36" s="49">
        <f t="shared" si="7"/>
        <v>-1617.55</v>
      </c>
      <c r="I36" s="49">
        <f t="shared" si="7"/>
        <v>-191.25</v>
      </c>
      <c r="J36" s="21"/>
      <c r="K36" s="1"/>
    </row>
    <row r="37" spans="1:12" x14ac:dyDescent="0.25">
      <c r="A37" s="1"/>
      <c r="B37" s="15" t="s">
        <v>28</v>
      </c>
      <c r="C37" s="18">
        <v>2</v>
      </c>
      <c r="D37" s="45">
        <f>SUM(E37:J37)</f>
        <v>-905.55</v>
      </c>
      <c r="E37" s="46"/>
      <c r="F37" s="47">
        <f>SUM(F38:F39)</f>
        <v>-408.59999999999997</v>
      </c>
      <c r="G37" s="47">
        <f t="shared" ref="G37:J37" si="8">SUM(G38:G39)</f>
        <v>-177.75</v>
      </c>
      <c r="H37" s="48">
        <f t="shared" si="8"/>
        <v>-285.45</v>
      </c>
      <c r="I37" s="46">
        <f t="shared" si="8"/>
        <v>-33.75</v>
      </c>
      <c r="J37" s="45">
        <f t="shared" si="8"/>
        <v>0</v>
      </c>
      <c r="K37" s="1"/>
    </row>
    <row r="38" spans="1:12" outlineLevel="1" x14ac:dyDescent="0.25">
      <c r="A38" s="1"/>
      <c r="B38" s="32" t="s">
        <v>26</v>
      </c>
      <c r="C38" s="18"/>
      <c r="D38" s="19">
        <f t="shared" si="6"/>
        <v>0</v>
      </c>
      <c r="E38" s="20"/>
      <c r="F38" s="49"/>
      <c r="G38" s="49"/>
      <c r="H38" s="21"/>
      <c r="I38" s="20"/>
      <c r="J38" s="19"/>
      <c r="K38" s="1"/>
    </row>
    <row r="39" spans="1:12" outlineLevel="1" x14ac:dyDescent="0.25">
      <c r="A39" s="1"/>
      <c r="B39" s="32" t="s">
        <v>27</v>
      </c>
      <c r="C39" s="18"/>
      <c r="D39" s="19">
        <f t="shared" si="6"/>
        <v>-905.55</v>
      </c>
      <c r="E39" s="20"/>
      <c r="F39" s="49">
        <f>-(F13/2)*0.15</f>
        <v>-408.59999999999997</v>
      </c>
      <c r="G39" s="49">
        <f t="shared" ref="G39:I39" si="9">-(G13/2)*0.15</f>
        <v>-177.75</v>
      </c>
      <c r="H39" s="49">
        <f t="shared" si="9"/>
        <v>-285.45</v>
      </c>
      <c r="I39" s="49">
        <f t="shared" si="9"/>
        <v>-33.75</v>
      </c>
      <c r="J39" s="21"/>
      <c r="K39" s="1"/>
    </row>
    <row r="40" spans="1:12" x14ac:dyDescent="0.25">
      <c r="A40" s="1"/>
      <c r="B40" s="32"/>
      <c r="C40" s="18"/>
      <c r="D40" s="19"/>
      <c r="E40" s="20"/>
      <c r="F40" s="20"/>
      <c r="G40" s="20"/>
      <c r="H40" s="19"/>
      <c r="I40" s="20"/>
      <c r="J40" s="19"/>
      <c r="K40" s="1"/>
    </row>
    <row r="41" spans="1:12" ht="5.0999999999999996" customHeight="1" x14ac:dyDescent="0.25">
      <c r="A41" s="1"/>
      <c r="B41" s="35"/>
      <c r="C41" s="18"/>
      <c r="D41" s="41"/>
      <c r="E41" s="38"/>
      <c r="F41" s="38"/>
      <c r="G41" s="38"/>
      <c r="H41" s="38"/>
      <c r="I41" s="38"/>
      <c r="J41" s="38"/>
      <c r="K41" s="1"/>
    </row>
    <row r="42" spans="1:12" x14ac:dyDescent="0.25">
      <c r="A42" s="1"/>
      <c r="B42" s="27" t="s">
        <v>29</v>
      </c>
      <c r="C42" s="36"/>
      <c r="D42" s="28">
        <f>SUM(E42:J42)</f>
        <v>-1187.8</v>
      </c>
      <c r="E42" s="28">
        <f>E44+E48+E49+E50+E51+E59+E60</f>
        <v>-1187.8</v>
      </c>
      <c r="F42" s="28"/>
      <c r="G42" s="28"/>
      <c r="H42" s="28"/>
      <c r="I42" s="28"/>
      <c r="J42" s="28"/>
      <c r="K42" s="50"/>
      <c r="L42" s="51"/>
    </row>
    <row r="43" spans="1:12" ht="5.0999999999999996" customHeight="1" x14ac:dyDescent="0.25">
      <c r="A43" s="1"/>
      <c r="B43" s="42"/>
      <c r="C43" s="43"/>
      <c r="D43" s="39"/>
      <c r="E43" s="44"/>
      <c r="F43" s="44"/>
      <c r="G43" s="38"/>
      <c r="H43" s="38"/>
      <c r="I43" s="38"/>
      <c r="J43" s="38"/>
      <c r="K43" s="1"/>
    </row>
    <row r="44" spans="1:12" ht="12.75" customHeight="1" x14ac:dyDescent="0.25">
      <c r="A44" s="1"/>
      <c r="B44" s="52" t="s">
        <v>30</v>
      </c>
      <c r="C44" s="53"/>
      <c r="D44" s="54">
        <f t="shared" ref="D44:D60" si="10">SUM(E44:J44)</f>
        <v>-78</v>
      </c>
      <c r="E44" s="45">
        <f>-78</f>
        <v>-78</v>
      </c>
      <c r="F44" s="40"/>
      <c r="G44" s="38"/>
      <c r="H44" s="38"/>
      <c r="I44" s="38"/>
      <c r="J44" s="38"/>
      <c r="K44" s="1"/>
    </row>
    <row r="45" spans="1:12" ht="12.75" hidden="1" customHeight="1" outlineLevel="1" x14ac:dyDescent="0.25">
      <c r="A45" s="1"/>
      <c r="B45" s="32" t="s">
        <v>31</v>
      </c>
      <c r="C45" s="53"/>
      <c r="D45" s="19">
        <f>SUM(E45:J45)</f>
        <v>0</v>
      </c>
      <c r="E45" s="20">
        <v>0</v>
      </c>
      <c r="F45" s="20"/>
      <c r="G45" s="19"/>
      <c r="H45" s="19"/>
      <c r="I45" s="19"/>
      <c r="J45" s="19"/>
      <c r="K45" s="1"/>
    </row>
    <row r="46" spans="1:12" ht="12.75" hidden="1" customHeight="1" outlineLevel="1" x14ac:dyDescent="0.25">
      <c r="A46" s="1"/>
      <c r="B46" s="32" t="s">
        <v>32</v>
      </c>
      <c r="C46" s="53"/>
      <c r="D46" s="19">
        <f t="shared" si="10"/>
        <v>0</v>
      </c>
      <c r="E46" s="20">
        <f>0*12</f>
        <v>0</v>
      </c>
      <c r="F46" s="20"/>
      <c r="G46" s="19"/>
      <c r="H46" s="19"/>
      <c r="I46" s="19"/>
      <c r="J46" s="19"/>
      <c r="K46" s="1"/>
    </row>
    <row r="47" spans="1:12" ht="12.75" hidden="1" customHeight="1" outlineLevel="1" x14ac:dyDescent="0.25">
      <c r="A47" s="1"/>
      <c r="B47" s="32" t="s">
        <v>33</v>
      </c>
      <c r="C47" s="53"/>
      <c r="D47" s="19">
        <f t="shared" si="10"/>
        <v>0</v>
      </c>
      <c r="E47" s="20">
        <f>SUM(E45:E46)*0.302</f>
        <v>0</v>
      </c>
      <c r="F47" s="20"/>
      <c r="G47" s="19"/>
      <c r="H47" s="19"/>
      <c r="I47" s="19"/>
      <c r="J47" s="19"/>
      <c r="K47" s="1"/>
    </row>
    <row r="48" spans="1:12" ht="12.75" customHeight="1" collapsed="1" x14ac:dyDescent="0.25">
      <c r="A48" s="1"/>
      <c r="B48" s="52" t="s">
        <v>34</v>
      </c>
      <c r="C48" s="53"/>
      <c r="D48" s="54">
        <f>SUM(E48:J48)</f>
        <v>0</v>
      </c>
      <c r="E48" s="45">
        <v>0</v>
      </c>
      <c r="F48" s="40"/>
      <c r="G48" s="38"/>
      <c r="H48" s="38"/>
      <c r="I48" s="38"/>
      <c r="J48" s="38"/>
      <c r="K48" s="1"/>
    </row>
    <row r="49" spans="1:11" ht="12.75" customHeight="1" x14ac:dyDescent="0.25">
      <c r="A49" s="1"/>
      <c r="B49" s="52" t="s">
        <v>35</v>
      </c>
      <c r="C49" s="53"/>
      <c r="D49" s="54">
        <f t="shared" si="10"/>
        <v>-316.79999999999995</v>
      </c>
      <c r="E49" s="45">
        <f>-26.4*12</f>
        <v>-316.79999999999995</v>
      </c>
      <c r="F49" s="40"/>
      <c r="G49" s="38"/>
      <c r="H49" s="38"/>
      <c r="I49" s="38"/>
      <c r="J49" s="38"/>
      <c r="K49" s="1"/>
    </row>
    <row r="50" spans="1:11" ht="12.75" customHeight="1" x14ac:dyDescent="0.25">
      <c r="A50" s="1"/>
      <c r="B50" s="52" t="s">
        <v>36</v>
      </c>
      <c r="C50" s="53"/>
      <c r="D50" s="54">
        <f t="shared" si="10"/>
        <v>0</v>
      </c>
      <c r="E50" s="45">
        <v>0</v>
      </c>
      <c r="F50" s="40"/>
      <c r="G50" s="38"/>
      <c r="H50" s="38"/>
      <c r="I50" s="38"/>
      <c r="J50" s="38"/>
      <c r="K50" s="1"/>
    </row>
    <row r="51" spans="1:11" ht="12.75" customHeight="1" x14ac:dyDescent="0.25">
      <c r="A51" s="1"/>
      <c r="B51" s="52" t="s">
        <v>37</v>
      </c>
      <c r="C51" s="53"/>
      <c r="D51" s="54">
        <f>SUM(E51:J51)</f>
        <v>-731</v>
      </c>
      <c r="E51" s="45">
        <f>SUM(E52:E58)</f>
        <v>-731</v>
      </c>
      <c r="F51" s="40"/>
      <c r="G51" s="38"/>
      <c r="H51" s="38"/>
      <c r="I51" s="38"/>
      <c r="J51" s="38"/>
      <c r="K51" s="1"/>
    </row>
    <row r="52" spans="1:11" ht="12.75" customHeight="1" outlineLevel="1" x14ac:dyDescent="0.25">
      <c r="A52" s="1"/>
      <c r="B52" s="55" t="s">
        <v>38</v>
      </c>
      <c r="C52" s="56"/>
      <c r="D52" s="19">
        <f t="shared" si="10"/>
        <v>-6</v>
      </c>
      <c r="E52" s="20">
        <f>-0.5*12</f>
        <v>-6</v>
      </c>
      <c r="F52" s="20"/>
      <c r="G52" s="19"/>
      <c r="H52" s="19"/>
      <c r="I52" s="19"/>
      <c r="J52" s="19"/>
      <c r="K52" s="1"/>
    </row>
    <row r="53" spans="1:11" ht="12.75" customHeight="1" outlineLevel="1" x14ac:dyDescent="0.25">
      <c r="A53" s="1"/>
      <c r="B53" s="55" t="s">
        <v>39</v>
      </c>
      <c r="C53" s="56"/>
      <c r="D53" s="19">
        <f t="shared" si="10"/>
        <v>0</v>
      </c>
      <c r="E53" s="20">
        <v>0</v>
      </c>
      <c r="F53" s="20"/>
      <c r="G53" s="19"/>
      <c r="H53" s="19"/>
      <c r="I53" s="19"/>
      <c r="J53" s="19"/>
      <c r="K53" s="1"/>
    </row>
    <row r="54" spans="1:11" ht="12.75" customHeight="1" outlineLevel="1" x14ac:dyDescent="0.25">
      <c r="A54" s="1"/>
      <c r="B54" s="55" t="s">
        <v>48</v>
      </c>
      <c r="C54" s="56"/>
      <c r="D54" s="19">
        <f t="shared" si="10"/>
        <v>-15</v>
      </c>
      <c r="E54" s="20">
        <f>-15</f>
        <v>-15</v>
      </c>
      <c r="F54" s="20"/>
      <c r="G54" s="19"/>
      <c r="H54" s="19"/>
      <c r="I54" s="19"/>
      <c r="J54" s="19"/>
      <c r="K54" s="1"/>
    </row>
    <row r="55" spans="1:11" ht="12.75" customHeight="1" outlineLevel="1" x14ac:dyDescent="0.25">
      <c r="A55" s="1"/>
      <c r="B55" s="55" t="s">
        <v>40</v>
      </c>
      <c r="C55" s="56"/>
      <c r="D55" s="19">
        <f t="shared" si="10"/>
        <v>-630</v>
      </c>
      <c r="E55" s="20">
        <f>-(45*12)-90</f>
        <v>-630</v>
      </c>
      <c r="F55" s="20"/>
      <c r="G55" s="19"/>
      <c r="H55" s="19"/>
      <c r="I55" s="19"/>
      <c r="J55" s="19"/>
      <c r="K55" s="1"/>
    </row>
    <row r="56" spans="1:11" ht="12.75" customHeight="1" outlineLevel="1" x14ac:dyDescent="0.25">
      <c r="A56" s="1"/>
      <c r="B56" s="55" t="s">
        <v>41</v>
      </c>
      <c r="C56" s="56"/>
      <c r="D56" s="19">
        <f t="shared" si="10"/>
        <v>-50</v>
      </c>
      <c r="E56" s="20">
        <f>-50</f>
        <v>-50</v>
      </c>
      <c r="F56" s="20"/>
      <c r="G56" s="19"/>
      <c r="H56" s="19"/>
      <c r="I56" s="19"/>
      <c r="J56" s="19"/>
      <c r="K56" s="1"/>
    </row>
    <row r="57" spans="1:11" ht="12.75" customHeight="1" outlineLevel="1" x14ac:dyDescent="0.25">
      <c r="A57" s="1"/>
      <c r="B57" s="55" t="s">
        <v>42</v>
      </c>
      <c r="C57" s="56"/>
      <c r="D57" s="19">
        <f t="shared" si="10"/>
        <v>-30</v>
      </c>
      <c r="E57" s="20">
        <f>-(30)</f>
        <v>-30</v>
      </c>
      <c r="F57" s="20"/>
      <c r="G57" s="19"/>
      <c r="H57" s="19"/>
      <c r="I57" s="19"/>
      <c r="J57" s="19"/>
      <c r="K57" s="1"/>
    </row>
    <row r="58" spans="1:11" ht="12.75" customHeight="1" outlineLevel="1" x14ac:dyDescent="0.25">
      <c r="A58" s="1"/>
      <c r="B58" s="17"/>
      <c r="C58" s="57"/>
      <c r="D58" s="58"/>
      <c r="E58" s="19"/>
      <c r="F58" s="20"/>
      <c r="G58" s="59"/>
      <c r="H58" s="59"/>
      <c r="I58" s="59"/>
      <c r="J58" s="59"/>
      <c r="K58" s="1"/>
    </row>
    <row r="59" spans="1:11" ht="12.75" customHeight="1" x14ac:dyDescent="0.25">
      <c r="A59" s="1"/>
      <c r="B59" s="35" t="s">
        <v>43</v>
      </c>
      <c r="C59" s="18"/>
      <c r="D59" s="54">
        <f t="shared" si="10"/>
        <v>-50</v>
      </c>
      <c r="E59" s="60">
        <f>-50</f>
        <v>-50</v>
      </c>
      <c r="F59" s="40"/>
      <c r="G59" s="38"/>
      <c r="H59" s="38"/>
      <c r="I59" s="38"/>
      <c r="J59" s="38"/>
      <c r="K59" s="1"/>
    </row>
    <row r="60" spans="1:11" ht="12.75" customHeight="1" x14ac:dyDescent="0.25">
      <c r="A60" s="1"/>
      <c r="B60" s="52" t="s">
        <v>44</v>
      </c>
      <c r="C60" s="53"/>
      <c r="D60" s="54">
        <f t="shared" si="10"/>
        <v>-12</v>
      </c>
      <c r="E60" s="45">
        <f>-1*12</f>
        <v>-12</v>
      </c>
      <c r="F60" s="40"/>
      <c r="G60" s="38"/>
      <c r="H60" s="38"/>
      <c r="I60" s="38"/>
      <c r="J60" s="38"/>
      <c r="K60" s="1"/>
    </row>
    <row r="61" spans="1:11" ht="12.75" customHeight="1" x14ac:dyDescent="0.25">
      <c r="A61" s="1"/>
      <c r="B61" s="15"/>
      <c r="C61" s="43"/>
      <c r="D61" s="39"/>
      <c r="E61" s="60"/>
      <c r="F61" s="41"/>
      <c r="G61" s="38"/>
      <c r="H61" s="38"/>
      <c r="I61" s="38"/>
      <c r="J61" s="38"/>
      <c r="K61" s="1"/>
    </row>
    <row r="62" spans="1:11" ht="12.75" customHeight="1" x14ac:dyDescent="0.25">
      <c r="A62" s="1"/>
      <c r="B62" s="7" t="s">
        <v>54</v>
      </c>
      <c r="C62" s="61"/>
      <c r="D62" s="62">
        <f>SUM(E62:J62)</f>
        <v>139370.62350000002</v>
      </c>
      <c r="E62" s="7"/>
      <c r="F62" s="9">
        <f>SUM(F65:F66)</f>
        <v>68913.356</v>
      </c>
      <c r="G62" s="9">
        <f>SUM(G65:G66)</f>
        <v>24773.91</v>
      </c>
      <c r="H62" s="9">
        <f>SUM(H65:H66)</f>
        <v>39243.288</v>
      </c>
      <c r="I62" s="9">
        <f>SUM(I65:I66)</f>
        <v>6440.0694999999996</v>
      </c>
      <c r="J62" s="9">
        <f>SUM(J65:J66)</f>
        <v>0</v>
      </c>
      <c r="K62" s="10"/>
    </row>
    <row r="63" spans="1:11" s="14" customFormat="1" ht="12.75" hidden="1" customHeight="1" x14ac:dyDescent="0.2">
      <c r="A63" s="3"/>
      <c r="B63" s="11">
        <v>24</v>
      </c>
      <c r="C63" s="43"/>
      <c r="D63" s="11"/>
      <c r="E63" s="11"/>
      <c r="F63" s="11"/>
      <c r="G63" s="3"/>
      <c r="H63" s="12"/>
      <c r="I63" s="3"/>
      <c r="J63" s="13"/>
      <c r="K63" s="3"/>
    </row>
    <row r="64" spans="1:11" ht="5.0999999999999996" customHeight="1" x14ac:dyDescent="0.25">
      <c r="A64" s="1"/>
      <c r="B64" s="15"/>
      <c r="C64" s="43"/>
      <c r="D64" s="15"/>
      <c r="E64" s="15"/>
      <c r="F64" s="15"/>
      <c r="G64" s="16"/>
      <c r="H64" s="12"/>
      <c r="I64" s="16"/>
      <c r="J64" s="13"/>
      <c r="K64" s="1"/>
    </row>
    <row r="65" spans="1:59" outlineLevel="1" x14ac:dyDescent="0.25">
      <c r="A65" s="1"/>
      <c r="B65" s="17" t="s">
        <v>5</v>
      </c>
      <c r="C65" s="18">
        <v>4</v>
      </c>
      <c r="D65" s="20">
        <f>SUM(E65:J65)</f>
        <v>121011</v>
      </c>
      <c r="E65" s="20"/>
      <c r="F65" s="20">
        <f>F11+F21+F35+F38+F12</f>
        <v>60128</v>
      </c>
      <c r="G65" s="20">
        <f t="shared" ref="G65:J65" si="11">G11+G21+G35+G38+G12</f>
        <v>21395</v>
      </c>
      <c r="H65" s="20">
        <f t="shared" si="11"/>
        <v>33841</v>
      </c>
      <c r="I65" s="20">
        <f t="shared" si="11"/>
        <v>5647</v>
      </c>
      <c r="J65" s="20">
        <f t="shared" si="11"/>
        <v>0</v>
      </c>
      <c r="K65" s="1"/>
    </row>
    <row r="66" spans="1:59" outlineLevel="1" x14ac:dyDescent="0.25">
      <c r="A66" s="1"/>
      <c r="B66" s="17" t="s">
        <v>45</v>
      </c>
      <c r="C66" s="18"/>
      <c r="D66" s="20">
        <f>SUM(E66:J66)</f>
        <v>18359.623500000002</v>
      </c>
      <c r="E66" s="20"/>
      <c r="F66" s="20">
        <f>F13+F23+F26+F36+F39</f>
        <v>8785.3559999999998</v>
      </c>
      <c r="G66" s="20">
        <f t="shared" ref="G66:J66" si="12">G13+G23+G26+G36+G39</f>
        <v>3378.91</v>
      </c>
      <c r="H66" s="20">
        <f t="shared" si="12"/>
        <v>5402.2880000000005</v>
      </c>
      <c r="I66" s="20">
        <f t="shared" si="12"/>
        <v>793.06950000000006</v>
      </c>
      <c r="J66" s="20">
        <f t="shared" si="12"/>
        <v>0</v>
      </c>
      <c r="K66" s="1"/>
    </row>
    <row r="67" spans="1:59" x14ac:dyDescent="0.25">
      <c r="A67" s="1"/>
      <c r="B67" s="72"/>
      <c r="C67" s="72"/>
      <c r="D67" s="72"/>
      <c r="E67" s="72"/>
      <c r="F67" s="72"/>
      <c r="G67" s="72"/>
      <c r="H67" s="72"/>
      <c r="I67" s="72"/>
      <c r="J67" s="72"/>
      <c r="K67" s="1"/>
    </row>
    <row r="68" spans="1:59" x14ac:dyDescent="0.25">
      <c r="A68" s="1"/>
      <c r="B68" s="63" t="s">
        <v>46</v>
      </c>
      <c r="C68" s="63"/>
      <c r="D68" s="3"/>
      <c r="E68" s="13"/>
      <c r="F68" s="4"/>
      <c r="G68" s="4"/>
      <c r="H68" s="4"/>
      <c r="I68" s="3"/>
      <c r="J68" s="1"/>
      <c r="K68" s="1"/>
    </row>
    <row r="69" spans="1:59" ht="24.75" customHeight="1" x14ac:dyDescent="0.25">
      <c r="A69" s="1"/>
      <c r="B69" s="70" t="s">
        <v>55</v>
      </c>
      <c r="C69" s="70"/>
      <c r="D69" s="70"/>
      <c r="E69" s="70"/>
      <c r="F69" s="70"/>
      <c r="G69" s="70"/>
      <c r="H69" s="70"/>
      <c r="I69" s="70"/>
      <c r="J69" s="70"/>
      <c r="K69" s="1"/>
    </row>
    <row r="70" spans="1:59" ht="24.75" customHeight="1" x14ac:dyDescent="0.25">
      <c r="A70" s="1"/>
      <c r="B70" s="70" t="s">
        <v>56</v>
      </c>
      <c r="C70" s="70"/>
      <c r="D70" s="70"/>
      <c r="E70" s="70"/>
      <c r="F70" s="70"/>
      <c r="G70" s="70"/>
      <c r="H70" s="70"/>
      <c r="I70" s="70"/>
      <c r="J70" s="70"/>
      <c r="K70" s="1"/>
    </row>
    <row r="71" spans="1:59" ht="24.75" customHeight="1" x14ac:dyDescent="0.25">
      <c r="A71" s="1"/>
      <c r="B71" s="70" t="s">
        <v>57</v>
      </c>
      <c r="C71" s="70"/>
      <c r="D71" s="70"/>
      <c r="E71" s="70"/>
      <c r="F71" s="70"/>
      <c r="G71" s="70"/>
      <c r="H71" s="70"/>
      <c r="I71" s="70"/>
      <c r="J71" s="70"/>
      <c r="K71" s="1"/>
    </row>
    <row r="72" spans="1:59" ht="21.75" customHeight="1" x14ac:dyDescent="0.25">
      <c r="A72" s="1"/>
      <c r="B72" s="69" t="s">
        <v>58</v>
      </c>
      <c r="C72" s="69"/>
      <c r="D72" s="69"/>
      <c r="E72" s="69"/>
      <c r="F72" s="69"/>
      <c r="G72" s="69"/>
      <c r="H72" s="69"/>
      <c r="I72" s="69"/>
      <c r="J72" s="69"/>
      <c r="K72" s="1"/>
    </row>
    <row r="73" spans="1:59" ht="8.25" customHeight="1" x14ac:dyDescent="0.25">
      <c r="A73" s="1"/>
      <c r="B73" s="70"/>
      <c r="C73" s="70"/>
      <c r="D73" s="70"/>
      <c r="E73" s="70"/>
      <c r="F73" s="70"/>
      <c r="G73" s="70"/>
      <c r="H73" s="70"/>
      <c r="I73" s="70"/>
      <c r="J73" s="70"/>
      <c r="K73" s="1"/>
    </row>
    <row r="74" spans="1:59" ht="45" customHeight="1" x14ac:dyDescent="0.25">
      <c r="A74" s="3"/>
      <c r="B74" s="67" t="s">
        <v>59</v>
      </c>
      <c r="C74" s="67"/>
      <c r="D74" s="67"/>
      <c r="E74" s="67"/>
      <c r="F74" s="67"/>
      <c r="G74" s="67"/>
      <c r="H74" s="67"/>
      <c r="I74" s="67"/>
      <c r="J74" s="67"/>
      <c r="K74" s="1"/>
    </row>
    <row r="75" spans="1:59" ht="24.75" customHeight="1" x14ac:dyDescent="0.25">
      <c r="A75" s="1"/>
      <c r="B75" s="68" t="s">
        <v>60</v>
      </c>
      <c r="C75" s="68"/>
      <c r="D75" s="68"/>
      <c r="E75" s="68"/>
      <c r="F75" s="68"/>
      <c r="G75" s="68"/>
      <c r="H75" s="68"/>
      <c r="I75" s="68"/>
      <c r="J75" s="68"/>
      <c r="K75" s="1"/>
    </row>
    <row r="76" spans="1:59" ht="29.25" customHeight="1" x14ac:dyDescent="0.25">
      <c r="A76" s="1"/>
      <c r="B76" s="69" t="s">
        <v>61</v>
      </c>
      <c r="C76" s="69"/>
      <c r="D76" s="69"/>
      <c r="E76" s="69"/>
      <c r="F76" s="69"/>
      <c r="G76" s="69"/>
      <c r="H76" s="69"/>
      <c r="I76" s="69"/>
      <c r="J76" s="69"/>
      <c r="K76" s="1"/>
    </row>
    <row r="77" spans="1:59" ht="36" customHeight="1" x14ac:dyDescent="0.25">
      <c r="B77" s="71" t="s">
        <v>62</v>
      </c>
      <c r="C77" s="71"/>
      <c r="D77" s="71"/>
      <c r="E77" s="71"/>
      <c r="F77" s="71"/>
      <c r="G77" s="71"/>
      <c r="H77" s="71"/>
      <c r="I77" s="71"/>
      <c r="J77" s="71"/>
      <c r="K77" s="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ht="26.25" customHeight="1" x14ac:dyDescent="0.25">
      <c r="A78" s="1"/>
      <c r="B78" s="70"/>
      <c r="C78" s="70"/>
      <c r="D78" s="70"/>
      <c r="E78" s="70"/>
      <c r="F78" s="70"/>
      <c r="G78" s="70"/>
      <c r="H78" s="70"/>
      <c r="I78" s="70"/>
      <c r="J78" s="70"/>
      <c r="K78" s="1"/>
    </row>
    <row r="79" spans="1:59" x14ac:dyDescent="0.25">
      <c r="A79" s="1"/>
      <c r="B79" s="3"/>
      <c r="C79" s="3"/>
      <c r="D79" s="3"/>
      <c r="E79" s="3"/>
      <c r="F79" s="3"/>
      <c r="G79" s="4"/>
      <c r="H79" s="4"/>
      <c r="I79" s="4"/>
      <c r="J79" s="3"/>
      <c r="K79" s="1"/>
    </row>
    <row r="80" spans="1:59" x14ac:dyDescent="0.25">
      <c r="J80" s="14"/>
    </row>
    <row r="81" spans="10:10" x14ac:dyDescent="0.25">
      <c r="J81" s="14"/>
    </row>
    <row r="82" spans="10:10" x14ac:dyDescent="0.25">
      <c r="J82" s="14"/>
    </row>
    <row r="83" spans="10:10" x14ac:dyDescent="0.25">
      <c r="J83" s="14"/>
    </row>
    <row r="84" spans="10:10" x14ac:dyDescent="0.25">
      <c r="J84" s="14"/>
    </row>
    <row r="85" spans="10:10" x14ac:dyDescent="0.25">
      <c r="J85" s="14"/>
    </row>
    <row r="86" spans="10:10" x14ac:dyDescent="0.25">
      <c r="J86" s="14"/>
    </row>
    <row r="87" spans="10:10" x14ac:dyDescent="0.25">
      <c r="J87" s="14"/>
    </row>
    <row r="88" spans="10:10" x14ac:dyDescent="0.25">
      <c r="J88" s="14"/>
    </row>
    <row r="89" spans="10:10" x14ac:dyDescent="0.25">
      <c r="J89" s="14"/>
    </row>
    <row r="90" spans="10:10" x14ac:dyDescent="0.25">
      <c r="J90" s="14"/>
    </row>
    <row r="91" spans="10:10" x14ac:dyDescent="0.25">
      <c r="J91" s="14"/>
    </row>
    <row r="92" spans="10:10" x14ac:dyDescent="0.25">
      <c r="J92" s="14"/>
    </row>
    <row r="93" spans="10:10" x14ac:dyDescent="0.25">
      <c r="J93" s="14"/>
    </row>
    <row r="94" spans="10:10" x14ac:dyDescent="0.25">
      <c r="J94" s="14"/>
    </row>
    <row r="95" spans="10:10" x14ac:dyDescent="0.25">
      <c r="J95" s="14"/>
    </row>
    <row r="96" spans="10:10" x14ac:dyDescent="0.25">
      <c r="J96" s="14"/>
    </row>
    <row r="97" spans="10:10" x14ac:dyDescent="0.25">
      <c r="J97" s="14"/>
    </row>
    <row r="98" spans="10:10" x14ac:dyDescent="0.25">
      <c r="J98" s="14"/>
    </row>
    <row r="99" spans="10:10" x14ac:dyDescent="0.25">
      <c r="J99" s="14"/>
    </row>
    <row r="100" spans="10:10" x14ac:dyDescent="0.25">
      <c r="J100" s="14"/>
    </row>
    <row r="101" spans="10:10" x14ac:dyDescent="0.25">
      <c r="J101" s="14"/>
    </row>
    <row r="102" spans="10:10" x14ac:dyDescent="0.25">
      <c r="J102" s="14"/>
    </row>
    <row r="103" spans="10:10" x14ac:dyDescent="0.25">
      <c r="J103" s="14"/>
    </row>
    <row r="104" spans="10:10" x14ac:dyDescent="0.25">
      <c r="J104" s="14"/>
    </row>
    <row r="105" spans="10:10" x14ac:dyDescent="0.25">
      <c r="J105" s="14"/>
    </row>
    <row r="106" spans="10:10" x14ac:dyDescent="0.25">
      <c r="J106" s="14"/>
    </row>
    <row r="107" spans="10:10" x14ac:dyDescent="0.25">
      <c r="J107" s="14"/>
    </row>
    <row r="108" spans="10:10" x14ac:dyDescent="0.25">
      <c r="J108" s="14"/>
    </row>
    <row r="109" spans="10:10" x14ac:dyDescent="0.25">
      <c r="J109" s="14"/>
    </row>
    <row r="110" spans="10:10" x14ac:dyDescent="0.25">
      <c r="J110" s="14"/>
    </row>
    <row r="111" spans="10:10" x14ac:dyDescent="0.25">
      <c r="J111" s="14"/>
    </row>
    <row r="112" spans="10:10" x14ac:dyDescent="0.25">
      <c r="J112" s="14"/>
    </row>
    <row r="113" spans="10:10" x14ac:dyDescent="0.25">
      <c r="J113" s="14"/>
    </row>
    <row r="114" spans="10:10" x14ac:dyDescent="0.25">
      <c r="J114" s="14"/>
    </row>
    <row r="115" spans="10:10" x14ac:dyDescent="0.25">
      <c r="J115" s="14"/>
    </row>
    <row r="116" spans="10:10" x14ac:dyDescent="0.25">
      <c r="J116" s="14"/>
    </row>
    <row r="117" spans="10:10" x14ac:dyDescent="0.25">
      <c r="J117" s="14"/>
    </row>
    <row r="118" spans="10:10" x14ac:dyDescent="0.25">
      <c r="J118" s="14"/>
    </row>
    <row r="119" spans="10:10" x14ac:dyDescent="0.25">
      <c r="J119" s="14"/>
    </row>
    <row r="120" spans="10:10" x14ac:dyDescent="0.25">
      <c r="J120" s="14"/>
    </row>
    <row r="121" spans="10:10" x14ac:dyDescent="0.25">
      <c r="J121" s="14"/>
    </row>
    <row r="122" spans="10:10" x14ac:dyDescent="0.25">
      <c r="J122" s="14"/>
    </row>
    <row r="123" spans="10:10" x14ac:dyDescent="0.25">
      <c r="J123" s="14"/>
    </row>
    <row r="124" spans="10:10" x14ac:dyDescent="0.25">
      <c r="J124" s="14"/>
    </row>
    <row r="125" spans="10:10" x14ac:dyDescent="0.25">
      <c r="J125" s="14"/>
    </row>
    <row r="126" spans="10:10" x14ac:dyDescent="0.25">
      <c r="J126" s="14"/>
    </row>
    <row r="127" spans="10:10" x14ac:dyDescent="0.25">
      <c r="J127" s="14"/>
    </row>
    <row r="128" spans="10:10" x14ac:dyDescent="0.25">
      <c r="J128" s="14"/>
    </row>
    <row r="129" spans="10:10" x14ac:dyDescent="0.25">
      <c r="J129" s="14"/>
    </row>
    <row r="130" spans="10:10" x14ac:dyDescent="0.25">
      <c r="J130" s="14"/>
    </row>
    <row r="131" spans="10:10" x14ac:dyDescent="0.25">
      <c r="J131" s="14"/>
    </row>
    <row r="132" spans="10:10" x14ac:dyDescent="0.25">
      <c r="J132" s="14"/>
    </row>
    <row r="133" spans="10:10" x14ac:dyDescent="0.25">
      <c r="J133" s="14"/>
    </row>
    <row r="134" spans="10:10" x14ac:dyDescent="0.25">
      <c r="J134" s="14"/>
    </row>
    <row r="135" spans="10:10" x14ac:dyDescent="0.25">
      <c r="J135" s="14"/>
    </row>
    <row r="136" spans="10:10" x14ac:dyDescent="0.25">
      <c r="J136" s="14"/>
    </row>
    <row r="137" spans="10:10" x14ac:dyDescent="0.25">
      <c r="J137" s="14"/>
    </row>
    <row r="138" spans="10:10" x14ac:dyDescent="0.25">
      <c r="J138" s="14"/>
    </row>
    <row r="139" spans="10:10" x14ac:dyDescent="0.25">
      <c r="J139" s="14"/>
    </row>
    <row r="140" spans="10:10" x14ac:dyDescent="0.25">
      <c r="J140" s="14"/>
    </row>
    <row r="141" spans="10:10" x14ac:dyDescent="0.25">
      <c r="J141" s="14"/>
    </row>
    <row r="142" spans="10:10" x14ac:dyDescent="0.25">
      <c r="J142" s="14"/>
    </row>
    <row r="143" spans="10:10" x14ac:dyDescent="0.25">
      <c r="J143" s="14"/>
    </row>
    <row r="144" spans="10:10" x14ac:dyDescent="0.25">
      <c r="J144" s="14"/>
    </row>
    <row r="145" spans="10:10" x14ac:dyDescent="0.25">
      <c r="J145" s="14"/>
    </row>
    <row r="146" spans="10:10" x14ac:dyDescent="0.25">
      <c r="J146" s="14"/>
    </row>
    <row r="147" spans="10:10" x14ac:dyDescent="0.25">
      <c r="J147" s="14"/>
    </row>
    <row r="148" spans="10:10" x14ac:dyDescent="0.25">
      <c r="J148" s="14"/>
    </row>
    <row r="149" spans="10:10" x14ac:dyDescent="0.25">
      <c r="J149" s="14"/>
    </row>
    <row r="150" spans="10:10" x14ac:dyDescent="0.25">
      <c r="J150" s="14"/>
    </row>
    <row r="151" spans="10:10" x14ac:dyDescent="0.25">
      <c r="J151" s="14"/>
    </row>
    <row r="152" spans="10:10" x14ac:dyDescent="0.25">
      <c r="J152" s="14"/>
    </row>
    <row r="153" spans="10:10" x14ac:dyDescent="0.25">
      <c r="J153" s="14"/>
    </row>
    <row r="154" spans="10:10" x14ac:dyDescent="0.25">
      <c r="J154" s="14"/>
    </row>
    <row r="155" spans="10:10" x14ac:dyDescent="0.25">
      <c r="J155" s="14"/>
    </row>
    <row r="156" spans="10:10" x14ac:dyDescent="0.25">
      <c r="J156" s="14"/>
    </row>
    <row r="157" spans="10:10" x14ac:dyDescent="0.25">
      <c r="J157" s="14"/>
    </row>
    <row r="158" spans="10:10" x14ac:dyDescent="0.25">
      <c r="J158" s="14"/>
    </row>
    <row r="159" spans="10:10" x14ac:dyDescent="0.25">
      <c r="J159" s="14"/>
    </row>
    <row r="160" spans="10:10" x14ac:dyDescent="0.25">
      <c r="J160" s="14"/>
    </row>
    <row r="161" spans="10:10" x14ac:dyDescent="0.25">
      <c r="J161" s="14"/>
    </row>
    <row r="162" spans="10:10" x14ac:dyDescent="0.25">
      <c r="J162" s="14"/>
    </row>
    <row r="163" spans="10:10" x14ac:dyDescent="0.25">
      <c r="J163" s="14"/>
    </row>
    <row r="164" spans="10:10" x14ac:dyDescent="0.25">
      <c r="J164" s="14"/>
    </row>
    <row r="165" spans="10:10" x14ac:dyDescent="0.25">
      <c r="J165" s="14"/>
    </row>
    <row r="166" spans="10:10" x14ac:dyDescent="0.25">
      <c r="J166" s="14"/>
    </row>
    <row r="167" spans="10:10" x14ac:dyDescent="0.25">
      <c r="J167" s="14"/>
    </row>
    <row r="168" spans="10:10" x14ac:dyDescent="0.25">
      <c r="J168" s="14"/>
    </row>
    <row r="169" spans="10:10" x14ac:dyDescent="0.25">
      <c r="J169" s="14"/>
    </row>
    <row r="170" spans="10:10" x14ac:dyDescent="0.25">
      <c r="J170" s="14"/>
    </row>
    <row r="171" spans="10:10" x14ac:dyDescent="0.25">
      <c r="J171" s="14"/>
    </row>
    <row r="172" spans="10:10" x14ac:dyDescent="0.25">
      <c r="J172" s="14"/>
    </row>
    <row r="173" spans="10:10" x14ac:dyDescent="0.25">
      <c r="J173" s="14"/>
    </row>
    <row r="174" spans="10:10" x14ac:dyDescent="0.25">
      <c r="J174" s="14"/>
    </row>
    <row r="175" spans="10:10" x14ac:dyDescent="0.25">
      <c r="J175" s="14"/>
    </row>
    <row r="176" spans="10:10" x14ac:dyDescent="0.25">
      <c r="J176" s="14"/>
    </row>
    <row r="177" spans="10:10" x14ac:dyDescent="0.25">
      <c r="J177" s="14"/>
    </row>
    <row r="178" spans="10:10" x14ac:dyDescent="0.25">
      <c r="J178" s="14"/>
    </row>
    <row r="179" spans="10:10" x14ac:dyDescent="0.25">
      <c r="J179" s="14"/>
    </row>
    <row r="180" spans="10:10" x14ac:dyDescent="0.25">
      <c r="J180" s="14"/>
    </row>
    <row r="181" spans="10:10" x14ac:dyDescent="0.25">
      <c r="J181" s="14"/>
    </row>
    <row r="182" spans="10:10" x14ac:dyDescent="0.25">
      <c r="J182" s="14"/>
    </row>
    <row r="183" spans="10:10" x14ac:dyDescent="0.25">
      <c r="J183" s="14"/>
    </row>
    <row r="184" spans="10:10" x14ac:dyDescent="0.25">
      <c r="J184" s="14"/>
    </row>
    <row r="185" spans="10:10" x14ac:dyDescent="0.25">
      <c r="J185" s="14"/>
    </row>
    <row r="186" spans="10:10" x14ac:dyDescent="0.25">
      <c r="J186" s="14"/>
    </row>
    <row r="187" spans="10:10" x14ac:dyDescent="0.25">
      <c r="J187" s="14"/>
    </row>
    <row r="188" spans="10:10" x14ac:dyDescent="0.25">
      <c r="J188" s="14"/>
    </row>
    <row r="189" spans="10:10" x14ac:dyDescent="0.25">
      <c r="J189" s="14"/>
    </row>
    <row r="190" spans="10:10" x14ac:dyDescent="0.25">
      <c r="J190" s="14"/>
    </row>
    <row r="191" spans="10:10" x14ac:dyDescent="0.25">
      <c r="J191" s="14"/>
    </row>
    <row r="192" spans="10:10" x14ac:dyDescent="0.25">
      <c r="J192" s="14"/>
    </row>
    <row r="193" spans="10:10" x14ac:dyDescent="0.25">
      <c r="J193" s="14"/>
    </row>
    <row r="194" spans="10:10" x14ac:dyDescent="0.25">
      <c r="J194" s="14"/>
    </row>
    <row r="195" spans="10:10" x14ac:dyDescent="0.25">
      <c r="J195" s="14"/>
    </row>
    <row r="196" spans="10:10" x14ac:dyDescent="0.25">
      <c r="J196" s="14"/>
    </row>
    <row r="197" spans="10:10" x14ac:dyDescent="0.25">
      <c r="J197" s="14"/>
    </row>
    <row r="198" spans="10:10" x14ac:dyDescent="0.25">
      <c r="J198" s="14"/>
    </row>
    <row r="199" spans="10:10" x14ac:dyDescent="0.25">
      <c r="J199" s="14"/>
    </row>
    <row r="200" spans="10:10" x14ac:dyDescent="0.25">
      <c r="J200" s="14"/>
    </row>
    <row r="201" spans="10:10" x14ac:dyDescent="0.25">
      <c r="J201" s="14"/>
    </row>
    <row r="202" spans="10:10" x14ac:dyDescent="0.25">
      <c r="J202" s="14"/>
    </row>
    <row r="203" spans="10:10" x14ac:dyDescent="0.25">
      <c r="J203" s="14"/>
    </row>
    <row r="204" spans="10:10" x14ac:dyDescent="0.25">
      <c r="J204" s="14"/>
    </row>
    <row r="205" spans="10:10" x14ac:dyDescent="0.25">
      <c r="J205" s="14"/>
    </row>
    <row r="206" spans="10:10" x14ac:dyDescent="0.25">
      <c r="J206" s="14"/>
    </row>
    <row r="207" spans="10:10" x14ac:dyDescent="0.25">
      <c r="J207" s="14"/>
    </row>
    <row r="208" spans="10:10" x14ac:dyDescent="0.25">
      <c r="J208" s="14"/>
    </row>
    <row r="209" spans="10:10" x14ac:dyDescent="0.25">
      <c r="J209" s="14"/>
    </row>
    <row r="210" spans="10:10" x14ac:dyDescent="0.25">
      <c r="J210" s="14"/>
    </row>
    <row r="211" spans="10:10" x14ac:dyDescent="0.25">
      <c r="J211" s="14"/>
    </row>
    <row r="212" spans="10:10" x14ac:dyDescent="0.25">
      <c r="J212" s="14"/>
    </row>
    <row r="213" spans="10:10" x14ac:dyDescent="0.25">
      <c r="J213" s="14"/>
    </row>
    <row r="214" spans="10:10" x14ac:dyDescent="0.25">
      <c r="J214" s="14"/>
    </row>
    <row r="215" spans="10:10" x14ac:dyDescent="0.25">
      <c r="J215" s="14"/>
    </row>
    <row r="216" spans="10:10" x14ac:dyDescent="0.25">
      <c r="J216" s="14"/>
    </row>
    <row r="217" spans="10:10" x14ac:dyDescent="0.25">
      <c r="J217" s="14"/>
    </row>
    <row r="218" spans="10:10" x14ac:dyDescent="0.25">
      <c r="J218" s="14"/>
    </row>
    <row r="219" spans="10:10" x14ac:dyDescent="0.25">
      <c r="J219" s="14"/>
    </row>
    <row r="220" spans="10:10" x14ac:dyDescent="0.25">
      <c r="J220" s="14"/>
    </row>
    <row r="221" spans="10:10" x14ac:dyDescent="0.25">
      <c r="J221" s="14"/>
    </row>
    <row r="222" spans="10:10" x14ac:dyDescent="0.25">
      <c r="J222" s="14"/>
    </row>
    <row r="223" spans="10:10" x14ac:dyDescent="0.25">
      <c r="J223" s="14"/>
    </row>
    <row r="224" spans="10:10" x14ac:dyDescent="0.25">
      <c r="J224" s="14"/>
    </row>
    <row r="225" spans="10:10" x14ac:dyDescent="0.25">
      <c r="J225" s="14"/>
    </row>
    <row r="226" spans="10:10" x14ac:dyDescent="0.25">
      <c r="J226" s="14"/>
    </row>
    <row r="227" spans="10:10" x14ac:dyDescent="0.25">
      <c r="J227" s="14"/>
    </row>
    <row r="228" spans="10:10" x14ac:dyDescent="0.25">
      <c r="J228" s="14"/>
    </row>
    <row r="229" spans="10:10" x14ac:dyDescent="0.25">
      <c r="J229" s="14"/>
    </row>
    <row r="230" spans="10:10" x14ac:dyDescent="0.25">
      <c r="J230" s="14"/>
    </row>
    <row r="231" spans="10:10" x14ac:dyDescent="0.25">
      <c r="J231" s="14"/>
    </row>
    <row r="232" spans="10:10" x14ac:dyDescent="0.25">
      <c r="J232" s="14"/>
    </row>
    <row r="233" spans="10:10" x14ac:dyDescent="0.25">
      <c r="J233" s="14"/>
    </row>
    <row r="234" spans="10:10" x14ac:dyDescent="0.25">
      <c r="J234" s="14"/>
    </row>
    <row r="235" spans="10:10" x14ac:dyDescent="0.25">
      <c r="J235" s="14"/>
    </row>
    <row r="236" spans="10:10" x14ac:dyDescent="0.25">
      <c r="J236" s="14"/>
    </row>
    <row r="237" spans="10:10" x14ac:dyDescent="0.25">
      <c r="J237" s="14"/>
    </row>
    <row r="238" spans="10:10" x14ac:dyDescent="0.25">
      <c r="J238" s="14"/>
    </row>
    <row r="239" spans="10:10" x14ac:dyDescent="0.25">
      <c r="J239" s="14"/>
    </row>
    <row r="240" spans="10:10" x14ac:dyDescent="0.25">
      <c r="J240" s="14"/>
    </row>
    <row r="241" spans="10:10" x14ac:dyDescent="0.25">
      <c r="J241" s="14"/>
    </row>
    <row r="242" spans="10:10" x14ac:dyDescent="0.25">
      <c r="J242" s="14"/>
    </row>
    <row r="243" spans="10:10" x14ac:dyDescent="0.25">
      <c r="J243" s="14"/>
    </row>
    <row r="244" spans="10:10" x14ac:dyDescent="0.25">
      <c r="J244" s="14"/>
    </row>
    <row r="245" spans="10:10" x14ac:dyDescent="0.25">
      <c r="J245" s="14"/>
    </row>
    <row r="246" spans="10:10" x14ac:dyDescent="0.25">
      <c r="J246" s="14"/>
    </row>
    <row r="247" spans="10:10" x14ac:dyDescent="0.25">
      <c r="J247" s="14"/>
    </row>
    <row r="248" spans="10:10" x14ac:dyDescent="0.25">
      <c r="J248" s="14"/>
    </row>
    <row r="249" spans="10:10" x14ac:dyDescent="0.25">
      <c r="J249" s="14"/>
    </row>
    <row r="250" spans="10:10" x14ac:dyDescent="0.25">
      <c r="J250" s="14"/>
    </row>
    <row r="251" spans="10:10" x14ac:dyDescent="0.25">
      <c r="J251" s="14"/>
    </row>
    <row r="252" spans="10:10" x14ac:dyDescent="0.25">
      <c r="J252" s="14"/>
    </row>
    <row r="253" spans="10:10" x14ac:dyDescent="0.25">
      <c r="J253" s="14"/>
    </row>
    <row r="254" spans="10:10" x14ac:dyDescent="0.25">
      <c r="J254" s="14"/>
    </row>
    <row r="255" spans="10:10" x14ac:dyDescent="0.25">
      <c r="J255" s="14"/>
    </row>
    <row r="256" spans="10:10" x14ac:dyDescent="0.25">
      <c r="J256" s="14"/>
    </row>
    <row r="257" spans="10:10" x14ac:dyDescent="0.25">
      <c r="J257" s="14"/>
    </row>
    <row r="258" spans="10:10" x14ac:dyDescent="0.25">
      <c r="J258" s="14"/>
    </row>
  </sheetData>
  <mergeCells count="18">
    <mergeCell ref="B73:J73"/>
    <mergeCell ref="I4:J4"/>
    <mergeCell ref="B7:I7"/>
    <mergeCell ref="B15:B16"/>
    <mergeCell ref="C15:C16"/>
    <mergeCell ref="D15:D16"/>
    <mergeCell ref="E15:E16"/>
    <mergeCell ref="F15:J15"/>
    <mergeCell ref="B67:J67"/>
    <mergeCell ref="B69:J69"/>
    <mergeCell ref="B70:J70"/>
    <mergeCell ref="B71:J71"/>
    <mergeCell ref="B72:J72"/>
    <mergeCell ref="B74:J74"/>
    <mergeCell ref="B75:J75"/>
    <mergeCell ref="B76:J76"/>
    <mergeCell ref="B78:J78"/>
    <mergeCell ref="B77:J77"/>
  </mergeCells>
  <pageMargins left="0.7" right="0.7" top="0.75" bottom="0.75" header="0.3" footer="0.3"/>
  <pageSetup paperSize="9" scale="7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Home</cp:lastModifiedBy>
  <cp:lastPrinted>2018-04-28T14:10:27Z</cp:lastPrinted>
  <dcterms:created xsi:type="dcterms:W3CDTF">2016-04-15T12:39:19Z</dcterms:created>
  <dcterms:modified xsi:type="dcterms:W3CDTF">2018-04-28T14:11:09Z</dcterms:modified>
</cp:coreProperties>
</file>