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Эндаумент\финансовые планы\"/>
    </mc:Choice>
  </mc:AlternateContent>
  <bookViews>
    <workbookView xWindow="0" yWindow="0" windowWidth="24000" windowHeight="97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8" i="1"/>
  <c r="C8" i="1" s="1"/>
  <c r="F8" i="1"/>
  <c r="G8" i="1"/>
  <c r="H8" i="1"/>
  <c r="I8" i="1"/>
  <c r="C11" i="1"/>
  <c r="C12" i="1"/>
  <c r="C13" i="1"/>
  <c r="C53" i="1" l="1"/>
  <c r="C54" i="1"/>
  <c r="C59" i="1" l="1"/>
  <c r="C50" i="1"/>
  <c r="C58" i="1"/>
  <c r="C43" i="1" l="1"/>
  <c r="C41" i="1" s="1"/>
  <c r="F38" i="1" l="1"/>
  <c r="E38" i="1"/>
  <c r="H39" i="1"/>
  <c r="H38" i="1"/>
  <c r="I19" i="1" l="1"/>
  <c r="I39" i="1" l="1"/>
  <c r="I38" i="1"/>
  <c r="I33" i="1"/>
  <c r="I36" i="1" l="1"/>
  <c r="I31" i="1" s="1"/>
  <c r="I28" i="1"/>
  <c r="I27" i="1"/>
  <c r="I17" i="1"/>
  <c r="I25" i="1" l="1"/>
  <c r="F19" i="1" l="1"/>
  <c r="G19" i="1"/>
  <c r="H19" i="1"/>
  <c r="C20" i="1" l="1"/>
  <c r="D33" i="1"/>
  <c r="C23" i="1"/>
  <c r="C37" i="1" l="1"/>
  <c r="C34" i="1"/>
  <c r="G33" i="1"/>
  <c r="D25" i="1"/>
  <c r="E19" i="1"/>
  <c r="E27" i="1" s="1"/>
  <c r="D19" i="1"/>
  <c r="D17" i="1" s="1"/>
  <c r="H22" i="1"/>
  <c r="F27" i="1" l="1"/>
  <c r="F28" i="1"/>
  <c r="H28" i="1"/>
  <c r="G22" i="1"/>
  <c r="G27" i="1" s="1"/>
  <c r="F36" i="1"/>
  <c r="H33" i="1"/>
  <c r="C21" i="1"/>
  <c r="F33" i="1"/>
  <c r="G17" i="1" l="1"/>
  <c r="F31" i="1"/>
  <c r="G36" i="1"/>
  <c r="G31" i="1" s="1"/>
  <c r="G28" i="1"/>
  <c r="G25" i="1" s="1"/>
  <c r="E36" i="1"/>
  <c r="E28" i="1"/>
  <c r="C28" i="1" s="1"/>
  <c r="C35" i="1"/>
  <c r="H17" i="1"/>
  <c r="H27" i="1"/>
  <c r="H25" i="1" s="1"/>
  <c r="E17" i="1"/>
  <c r="H36" i="1"/>
  <c r="H31" i="1" s="1"/>
  <c r="F17" i="1"/>
  <c r="F25" i="1"/>
  <c r="C19" i="1"/>
  <c r="C22" i="1"/>
  <c r="C17" i="1" l="1"/>
  <c r="C38" i="1"/>
  <c r="E33" i="1"/>
  <c r="E31" i="1" s="1"/>
  <c r="C36" i="1"/>
  <c r="C27" i="1"/>
  <c r="E25" i="1"/>
  <c r="D31" i="1"/>
  <c r="C31" i="1" s="1"/>
  <c r="C25" i="1" l="1"/>
  <c r="C33" i="1"/>
  <c r="C39" i="1"/>
</calcChain>
</file>

<file path=xl/sharedStrings.xml><?xml version="1.0" encoding="utf-8"?>
<sst xmlns="http://schemas.openxmlformats.org/spreadsheetml/2006/main" count="58" uniqueCount="55">
  <si>
    <t>СПЕЦИАЛИЗИРОВАННЫЙ ФОНД ЦЕЛЕВОГО КАПИТАЛА "ПЕРСПЕКТИВА"</t>
  </si>
  <si>
    <t>Специализированного фонда целевого капитала "Перспектива"</t>
  </si>
  <si>
    <r>
      <rPr>
        <b/>
        <sz val="8"/>
        <rFont val="Arial Cyr"/>
        <charset val="204"/>
      </rPr>
      <t>СОГЛАСОВАНО</t>
    </r>
    <r>
      <rPr>
        <sz val="8"/>
        <rFont val="Arial Cyr"/>
        <charset val="204"/>
      </rPr>
      <t xml:space="preserve"> Попечительским советом</t>
    </r>
  </si>
  <si>
    <t>тыс.руб.</t>
  </si>
  <si>
    <t xml:space="preserve">     имущество, составляющее целевой капитал</t>
  </si>
  <si>
    <t>СТАТЬИ ДОХОДОВ и РАСХОДОВ</t>
  </si>
  <si>
    <t>ВСЕГО</t>
  </si>
  <si>
    <t>Уставная деятельность Фонда (АУР)</t>
  </si>
  <si>
    <t>ЦЕЛЕВЫЕ КАПИТАЛЫ</t>
  </si>
  <si>
    <t>Неоткрытые острова</t>
  </si>
  <si>
    <t>Образование</t>
  </si>
  <si>
    <t xml:space="preserve">УФСЗ </t>
  </si>
  <si>
    <t>ДОХОДЫ:</t>
  </si>
  <si>
    <t xml:space="preserve">     Добровольные пожертвования в том числе:</t>
  </si>
  <si>
    <t xml:space="preserve">          на формирование и пополнение целевого капитала</t>
  </si>
  <si>
    <t xml:space="preserve">          на покрытие административно-управленческих расходов</t>
  </si>
  <si>
    <t xml:space="preserve">     Доход от доверительного управления</t>
  </si>
  <si>
    <t xml:space="preserve">     Прочие внереализационные доходы</t>
  </si>
  <si>
    <t>РАСХОДЫ ПО ДОВЕРИТЕЛЬНОМУ УПРАВЛЕНИЮ:</t>
  </si>
  <si>
    <t xml:space="preserve">     Вознаграждение управляющей компании</t>
  </si>
  <si>
    <t xml:space="preserve">     Расходы УК, связанные с доверительным управлением</t>
  </si>
  <si>
    <t>РАСПРЕДЕЛЕНИЕ ДОХОДА ОТ ЦЕЛЕВОГО КАПИТАЛА:</t>
  </si>
  <si>
    <t xml:space="preserve">     В пользу получателей дохода от целевого капитала</t>
  </si>
  <si>
    <t xml:space="preserve">          за счет имущества, составляющего целевой капитал</t>
  </si>
  <si>
    <t xml:space="preserve">          за счет дохода от доверительного управления</t>
  </si>
  <si>
    <t xml:space="preserve">     В пользу собственника целевого капитала</t>
  </si>
  <si>
    <t>АДМИНИСТРАТИВНО-УПРАВЛЕНЧЕСКИЕ РАСХОДЫ:</t>
  </si>
  <si>
    <t xml:space="preserve">          директор</t>
  </si>
  <si>
    <t xml:space="preserve">          менеджер по развитию</t>
  </si>
  <si>
    <t xml:space="preserve">          взносы в фонды по ставке 30,2%</t>
  </si>
  <si>
    <t xml:space="preserve">     Оборудование и инвентарь</t>
  </si>
  <si>
    <t xml:space="preserve">     Аренда помещения</t>
  </si>
  <si>
    <t xml:space="preserve">     Канцтовары и расходные материалы</t>
  </si>
  <si>
    <t xml:space="preserve">     Услуги сторонних организаций</t>
  </si>
  <si>
    <t xml:space="preserve">          услуги связи</t>
  </si>
  <si>
    <t xml:space="preserve">          почтовые, курьерские</t>
  </si>
  <si>
    <t xml:space="preserve">          финансовые (бухучет, аудит и т.д.)</t>
  </si>
  <si>
    <t xml:space="preserve">          банковские</t>
  </si>
  <si>
    <t xml:space="preserve">     Информационное сопровождение (сайт, год.отчет и т.д.)</t>
  </si>
  <si>
    <t xml:space="preserve">     Прочие расходы</t>
  </si>
  <si>
    <t>БФ Анисиных</t>
  </si>
  <si>
    <r>
      <rPr>
        <b/>
        <sz val="8"/>
        <rFont val="Arial Cyr"/>
        <charset val="204"/>
      </rPr>
      <t>УТВЕРЖДЕНО</t>
    </r>
    <r>
      <rPr>
        <sz val="8"/>
        <rFont val="Arial Cyr"/>
        <charset val="204"/>
      </rPr>
      <t xml:space="preserve"> решением Совета </t>
    </r>
  </si>
  <si>
    <t>в том числе участие в других организациях</t>
  </si>
  <si>
    <t xml:space="preserve">     неиспользованный доход от доверительного управления на 31.12.2021 г.</t>
  </si>
  <si>
    <t>в том числе: компенсация авто</t>
  </si>
  <si>
    <t xml:space="preserve">    На пополнение целевого капитала</t>
  </si>
  <si>
    <t>Клуб М</t>
  </si>
  <si>
    <t>(Протокол Попечительского совета  № 1-23 от 09.01.2023 )</t>
  </si>
  <si>
    <t>(Протокол Совета Фонда № 1-23 от 09.01.2023 )</t>
  </si>
  <si>
    <t>ФИНАНСОВЫЙ ПЛАН на 2023 г.</t>
  </si>
  <si>
    <r>
      <t xml:space="preserve">Справочно: ЦЕЛЕВОЙ КАПИТАЛ на </t>
    </r>
    <r>
      <rPr>
        <b/>
        <sz val="11"/>
        <rFont val="Arial Cyr"/>
        <charset val="204"/>
      </rPr>
      <t>31.12.2022</t>
    </r>
    <r>
      <rPr>
        <b/>
        <sz val="9"/>
        <rFont val="Arial Cyr"/>
        <charset val="204"/>
      </rPr>
      <t xml:space="preserve"> г. в т.ч.</t>
    </r>
  </si>
  <si>
    <t xml:space="preserve">     целевые средства на формирование целевого капитала</t>
  </si>
  <si>
    <t xml:space="preserve">          консультационные, юридические</t>
  </si>
  <si>
    <t xml:space="preserve">          IT услуги (доменное имя, хостинг, 1С и т.д. )</t>
  </si>
  <si>
    <t xml:space="preserve">     Зарплата и начисления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</si>
</sst>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9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  <font>
      <i/>
      <sz val="8"/>
      <color indexed="2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color indexed="5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/>
    <xf numFmtId="0" fontId="1" fillId="0" borderId="0" xfId="0" applyFont="1" applyFill="1" applyBorder="1" applyAlignment="1"/>
    <xf numFmtId="0" fontId="4" fillId="0" borderId="0" xfId="0" applyFont="1" applyBorder="1" applyAlignment="1"/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/>
    <xf numFmtId="0" fontId="3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8" fillId="0" borderId="0" xfId="0" applyFont="1" applyBorder="1"/>
    <xf numFmtId="164" fontId="8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/>
    <xf numFmtId="0" fontId="5" fillId="4" borderId="0" xfId="0" applyFont="1" applyFill="1" applyBorder="1"/>
    <xf numFmtId="164" fontId="5" fillId="4" borderId="0" xfId="0" applyNumberFormat="1" applyFont="1" applyFill="1" applyBorder="1"/>
    <xf numFmtId="164" fontId="7" fillId="4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0" fontId="8" fillId="0" borderId="0" xfId="0" applyFont="1" applyFill="1" applyBorder="1" applyAlignment="1"/>
    <xf numFmtId="3" fontId="3" fillId="3" borderId="0" xfId="0" applyNumberFormat="1" applyFont="1" applyFill="1" applyBorder="1"/>
    <xf numFmtId="0" fontId="2" fillId="0" borderId="0" xfId="0" applyFont="1" applyFill="1" applyBorder="1" applyAlignment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wrapText="1"/>
    </xf>
    <xf numFmtId="164" fontId="9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/>
    <xf numFmtId="0" fontId="2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right"/>
    </xf>
    <xf numFmtId="164" fontId="13" fillId="0" borderId="0" xfId="0" applyNumberFormat="1" applyFont="1" applyBorder="1"/>
    <xf numFmtId="164" fontId="3" fillId="0" borderId="0" xfId="0" applyNumberFormat="1" applyFont="1" applyFill="1" applyBorder="1" applyAlignment="1"/>
    <xf numFmtId="49" fontId="2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8" fillId="0" borderId="0" xfId="0" applyFont="1"/>
    <xf numFmtId="49" fontId="5" fillId="5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center"/>
    </xf>
    <xf numFmtId="49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tabSelected="1" topLeftCell="A19" workbookViewId="0">
      <selection activeCell="E22" sqref="E22"/>
    </sheetView>
  </sheetViews>
  <sheetFormatPr defaultRowHeight="14.5" outlineLevelRow="1" x14ac:dyDescent="0.35"/>
  <cols>
    <col min="1" max="1" width="2" customWidth="1"/>
    <col min="2" max="2" width="61.453125" style="12" customWidth="1"/>
    <col min="3" max="3" width="10.7265625" style="12" customWidth="1"/>
    <col min="4" max="4" width="14.7265625" style="12" customWidth="1"/>
    <col min="5" max="5" width="12.7265625" style="12" customWidth="1"/>
    <col min="6" max="6" width="13.81640625" style="46" customWidth="1"/>
    <col min="7" max="7" width="9.7265625" style="46" customWidth="1"/>
    <col min="8" max="8" width="12.1796875" style="46" customWidth="1"/>
    <col min="9" max="9" width="11.81640625" customWidth="1"/>
    <col min="255" max="255" width="2" customWidth="1"/>
    <col min="256" max="256" width="61" customWidth="1"/>
    <col min="257" max="257" width="11.54296875" customWidth="1"/>
    <col min="258" max="258" width="10.7265625" customWidth="1"/>
    <col min="259" max="259" width="14.7265625" customWidth="1"/>
    <col min="260" max="260" width="12.7265625" customWidth="1"/>
    <col min="261" max="261" width="13.81640625" customWidth="1"/>
    <col min="262" max="262" width="9.7265625" customWidth="1"/>
    <col min="263" max="263" width="12.1796875" customWidth="1"/>
    <col min="264" max="264" width="9.7265625" customWidth="1"/>
    <col min="511" max="511" width="2" customWidth="1"/>
    <col min="512" max="512" width="61" customWidth="1"/>
    <col min="513" max="513" width="11.54296875" customWidth="1"/>
    <col min="514" max="514" width="10.7265625" customWidth="1"/>
    <col min="515" max="515" width="14.7265625" customWidth="1"/>
    <col min="516" max="516" width="12.7265625" customWidth="1"/>
    <col min="517" max="517" width="13.81640625" customWidth="1"/>
    <col min="518" max="518" width="9.7265625" customWidth="1"/>
    <col min="519" max="519" width="12.1796875" customWidth="1"/>
    <col min="520" max="520" width="9.7265625" customWidth="1"/>
    <col min="767" max="767" width="2" customWidth="1"/>
    <col min="768" max="768" width="61" customWidth="1"/>
    <col min="769" max="769" width="11.54296875" customWidth="1"/>
    <col min="770" max="770" width="10.7265625" customWidth="1"/>
    <col min="771" max="771" width="14.7265625" customWidth="1"/>
    <col min="772" max="772" width="12.7265625" customWidth="1"/>
    <col min="773" max="773" width="13.81640625" customWidth="1"/>
    <col min="774" max="774" width="9.7265625" customWidth="1"/>
    <col min="775" max="775" width="12.1796875" customWidth="1"/>
    <col min="776" max="776" width="9.7265625" customWidth="1"/>
    <col min="1023" max="1023" width="2" customWidth="1"/>
    <col min="1024" max="1024" width="61" customWidth="1"/>
    <col min="1025" max="1025" width="11.54296875" customWidth="1"/>
    <col min="1026" max="1026" width="10.7265625" customWidth="1"/>
    <col min="1027" max="1027" width="14.7265625" customWidth="1"/>
    <col min="1028" max="1028" width="12.7265625" customWidth="1"/>
    <col min="1029" max="1029" width="13.81640625" customWidth="1"/>
    <col min="1030" max="1030" width="9.7265625" customWidth="1"/>
    <col min="1031" max="1031" width="12.1796875" customWidth="1"/>
    <col min="1032" max="1032" width="9.7265625" customWidth="1"/>
    <col min="1279" max="1279" width="2" customWidth="1"/>
    <col min="1280" max="1280" width="61" customWidth="1"/>
    <col min="1281" max="1281" width="11.54296875" customWidth="1"/>
    <col min="1282" max="1282" width="10.7265625" customWidth="1"/>
    <col min="1283" max="1283" width="14.7265625" customWidth="1"/>
    <col min="1284" max="1284" width="12.7265625" customWidth="1"/>
    <col min="1285" max="1285" width="13.81640625" customWidth="1"/>
    <col min="1286" max="1286" width="9.7265625" customWidth="1"/>
    <col min="1287" max="1287" width="12.1796875" customWidth="1"/>
    <col min="1288" max="1288" width="9.7265625" customWidth="1"/>
    <col min="1535" max="1535" width="2" customWidth="1"/>
    <col min="1536" max="1536" width="61" customWidth="1"/>
    <col min="1537" max="1537" width="11.54296875" customWidth="1"/>
    <col min="1538" max="1538" width="10.7265625" customWidth="1"/>
    <col min="1539" max="1539" width="14.7265625" customWidth="1"/>
    <col min="1540" max="1540" width="12.7265625" customWidth="1"/>
    <col min="1541" max="1541" width="13.81640625" customWidth="1"/>
    <col min="1542" max="1542" width="9.7265625" customWidth="1"/>
    <col min="1543" max="1543" width="12.1796875" customWidth="1"/>
    <col min="1544" max="1544" width="9.7265625" customWidth="1"/>
    <col min="1791" max="1791" width="2" customWidth="1"/>
    <col min="1792" max="1792" width="61" customWidth="1"/>
    <col min="1793" max="1793" width="11.54296875" customWidth="1"/>
    <col min="1794" max="1794" width="10.7265625" customWidth="1"/>
    <col min="1795" max="1795" width="14.7265625" customWidth="1"/>
    <col min="1796" max="1796" width="12.7265625" customWidth="1"/>
    <col min="1797" max="1797" width="13.81640625" customWidth="1"/>
    <col min="1798" max="1798" width="9.7265625" customWidth="1"/>
    <col min="1799" max="1799" width="12.1796875" customWidth="1"/>
    <col min="1800" max="1800" width="9.7265625" customWidth="1"/>
    <col min="2047" max="2047" width="2" customWidth="1"/>
    <col min="2048" max="2048" width="61" customWidth="1"/>
    <col min="2049" max="2049" width="11.54296875" customWidth="1"/>
    <col min="2050" max="2050" width="10.7265625" customWidth="1"/>
    <col min="2051" max="2051" width="14.7265625" customWidth="1"/>
    <col min="2052" max="2052" width="12.7265625" customWidth="1"/>
    <col min="2053" max="2053" width="13.81640625" customWidth="1"/>
    <col min="2054" max="2054" width="9.7265625" customWidth="1"/>
    <col min="2055" max="2055" width="12.1796875" customWidth="1"/>
    <col min="2056" max="2056" width="9.7265625" customWidth="1"/>
    <col min="2303" max="2303" width="2" customWidth="1"/>
    <col min="2304" max="2304" width="61" customWidth="1"/>
    <col min="2305" max="2305" width="11.54296875" customWidth="1"/>
    <col min="2306" max="2306" width="10.7265625" customWidth="1"/>
    <col min="2307" max="2307" width="14.7265625" customWidth="1"/>
    <col min="2308" max="2308" width="12.7265625" customWidth="1"/>
    <col min="2309" max="2309" width="13.81640625" customWidth="1"/>
    <col min="2310" max="2310" width="9.7265625" customWidth="1"/>
    <col min="2311" max="2311" width="12.1796875" customWidth="1"/>
    <col min="2312" max="2312" width="9.7265625" customWidth="1"/>
    <col min="2559" max="2559" width="2" customWidth="1"/>
    <col min="2560" max="2560" width="61" customWidth="1"/>
    <col min="2561" max="2561" width="11.54296875" customWidth="1"/>
    <col min="2562" max="2562" width="10.7265625" customWidth="1"/>
    <col min="2563" max="2563" width="14.7265625" customWidth="1"/>
    <col min="2564" max="2564" width="12.7265625" customWidth="1"/>
    <col min="2565" max="2565" width="13.81640625" customWidth="1"/>
    <col min="2566" max="2566" width="9.7265625" customWidth="1"/>
    <col min="2567" max="2567" width="12.1796875" customWidth="1"/>
    <col min="2568" max="2568" width="9.7265625" customWidth="1"/>
    <col min="2815" max="2815" width="2" customWidth="1"/>
    <col min="2816" max="2816" width="61" customWidth="1"/>
    <col min="2817" max="2817" width="11.54296875" customWidth="1"/>
    <col min="2818" max="2818" width="10.7265625" customWidth="1"/>
    <col min="2819" max="2819" width="14.7265625" customWidth="1"/>
    <col min="2820" max="2820" width="12.7265625" customWidth="1"/>
    <col min="2821" max="2821" width="13.81640625" customWidth="1"/>
    <col min="2822" max="2822" width="9.7265625" customWidth="1"/>
    <col min="2823" max="2823" width="12.1796875" customWidth="1"/>
    <col min="2824" max="2824" width="9.7265625" customWidth="1"/>
    <col min="3071" max="3071" width="2" customWidth="1"/>
    <col min="3072" max="3072" width="61" customWidth="1"/>
    <col min="3073" max="3073" width="11.54296875" customWidth="1"/>
    <col min="3074" max="3074" width="10.7265625" customWidth="1"/>
    <col min="3075" max="3075" width="14.7265625" customWidth="1"/>
    <col min="3076" max="3076" width="12.7265625" customWidth="1"/>
    <col min="3077" max="3077" width="13.81640625" customWidth="1"/>
    <col min="3078" max="3078" width="9.7265625" customWidth="1"/>
    <col min="3079" max="3079" width="12.1796875" customWidth="1"/>
    <col min="3080" max="3080" width="9.7265625" customWidth="1"/>
    <col min="3327" max="3327" width="2" customWidth="1"/>
    <col min="3328" max="3328" width="61" customWidth="1"/>
    <col min="3329" max="3329" width="11.54296875" customWidth="1"/>
    <col min="3330" max="3330" width="10.7265625" customWidth="1"/>
    <col min="3331" max="3331" width="14.7265625" customWidth="1"/>
    <col min="3332" max="3332" width="12.7265625" customWidth="1"/>
    <col min="3333" max="3333" width="13.81640625" customWidth="1"/>
    <col min="3334" max="3334" width="9.7265625" customWidth="1"/>
    <col min="3335" max="3335" width="12.1796875" customWidth="1"/>
    <col min="3336" max="3336" width="9.7265625" customWidth="1"/>
    <col min="3583" max="3583" width="2" customWidth="1"/>
    <col min="3584" max="3584" width="61" customWidth="1"/>
    <col min="3585" max="3585" width="11.54296875" customWidth="1"/>
    <col min="3586" max="3586" width="10.7265625" customWidth="1"/>
    <col min="3587" max="3587" width="14.7265625" customWidth="1"/>
    <col min="3588" max="3588" width="12.7265625" customWidth="1"/>
    <col min="3589" max="3589" width="13.81640625" customWidth="1"/>
    <col min="3590" max="3590" width="9.7265625" customWidth="1"/>
    <col min="3591" max="3591" width="12.1796875" customWidth="1"/>
    <col min="3592" max="3592" width="9.7265625" customWidth="1"/>
    <col min="3839" max="3839" width="2" customWidth="1"/>
    <col min="3840" max="3840" width="61" customWidth="1"/>
    <col min="3841" max="3841" width="11.54296875" customWidth="1"/>
    <col min="3842" max="3842" width="10.7265625" customWidth="1"/>
    <col min="3843" max="3843" width="14.7265625" customWidth="1"/>
    <col min="3844" max="3844" width="12.7265625" customWidth="1"/>
    <col min="3845" max="3845" width="13.81640625" customWidth="1"/>
    <col min="3846" max="3846" width="9.7265625" customWidth="1"/>
    <col min="3847" max="3847" width="12.1796875" customWidth="1"/>
    <col min="3848" max="3848" width="9.7265625" customWidth="1"/>
    <col min="4095" max="4095" width="2" customWidth="1"/>
    <col min="4096" max="4096" width="61" customWidth="1"/>
    <col min="4097" max="4097" width="11.54296875" customWidth="1"/>
    <col min="4098" max="4098" width="10.7265625" customWidth="1"/>
    <col min="4099" max="4099" width="14.7265625" customWidth="1"/>
    <col min="4100" max="4100" width="12.7265625" customWidth="1"/>
    <col min="4101" max="4101" width="13.81640625" customWidth="1"/>
    <col min="4102" max="4102" width="9.7265625" customWidth="1"/>
    <col min="4103" max="4103" width="12.1796875" customWidth="1"/>
    <col min="4104" max="4104" width="9.7265625" customWidth="1"/>
    <col min="4351" max="4351" width="2" customWidth="1"/>
    <col min="4352" max="4352" width="61" customWidth="1"/>
    <col min="4353" max="4353" width="11.54296875" customWidth="1"/>
    <col min="4354" max="4354" width="10.7265625" customWidth="1"/>
    <col min="4355" max="4355" width="14.7265625" customWidth="1"/>
    <col min="4356" max="4356" width="12.7265625" customWidth="1"/>
    <col min="4357" max="4357" width="13.81640625" customWidth="1"/>
    <col min="4358" max="4358" width="9.7265625" customWidth="1"/>
    <col min="4359" max="4359" width="12.1796875" customWidth="1"/>
    <col min="4360" max="4360" width="9.7265625" customWidth="1"/>
    <col min="4607" max="4607" width="2" customWidth="1"/>
    <col min="4608" max="4608" width="61" customWidth="1"/>
    <col min="4609" max="4609" width="11.54296875" customWidth="1"/>
    <col min="4610" max="4610" width="10.7265625" customWidth="1"/>
    <col min="4611" max="4611" width="14.7265625" customWidth="1"/>
    <col min="4612" max="4612" width="12.7265625" customWidth="1"/>
    <col min="4613" max="4613" width="13.81640625" customWidth="1"/>
    <col min="4614" max="4614" width="9.7265625" customWidth="1"/>
    <col min="4615" max="4615" width="12.1796875" customWidth="1"/>
    <col min="4616" max="4616" width="9.7265625" customWidth="1"/>
    <col min="4863" max="4863" width="2" customWidth="1"/>
    <col min="4864" max="4864" width="61" customWidth="1"/>
    <col min="4865" max="4865" width="11.54296875" customWidth="1"/>
    <col min="4866" max="4866" width="10.7265625" customWidth="1"/>
    <col min="4867" max="4867" width="14.7265625" customWidth="1"/>
    <col min="4868" max="4868" width="12.7265625" customWidth="1"/>
    <col min="4869" max="4869" width="13.81640625" customWidth="1"/>
    <col min="4870" max="4870" width="9.7265625" customWidth="1"/>
    <col min="4871" max="4871" width="12.1796875" customWidth="1"/>
    <col min="4872" max="4872" width="9.7265625" customWidth="1"/>
    <col min="5119" max="5119" width="2" customWidth="1"/>
    <col min="5120" max="5120" width="61" customWidth="1"/>
    <col min="5121" max="5121" width="11.54296875" customWidth="1"/>
    <col min="5122" max="5122" width="10.7265625" customWidth="1"/>
    <col min="5123" max="5123" width="14.7265625" customWidth="1"/>
    <col min="5124" max="5124" width="12.7265625" customWidth="1"/>
    <col min="5125" max="5125" width="13.81640625" customWidth="1"/>
    <col min="5126" max="5126" width="9.7265625" customWidth="1"/>
    <col min="5127" max="5127" width="12.1796875" customWidth="1"/>
    <col min="5128" max="5128" width="9.7265625" customWidth="1"/>
    <col min="5375" max="5375" width="2" customWidth="1"/>
    <col min="5376" max="5376" width="61" customWidth="1"/>
    <col min="5377" max="5377" width="11.54296875" customWidth="1"/>
    <col min="5378" max="5378" width="10.7265625" customWidth="1"/>
    <col min="5379" max="5379" width="14.7265625" customWidth="1"/>
    <col min="5380" max="5380" width="12.7265625" customWidth="1"/>
    <col min="5381" max="5381" width="13.81640625" customWidth="1"/>
    <col min="5382" max="5382" width="9.7265625" customWidth="1"/>
    <col min="5383" max="5383" width="12.1796875" customWidth="1"/>
    <col min="5384" max="5384" width="9.7265625" customWidth="1"/>
    <col min="5631" max="5631" width="2" customWidth="1"/>
    <col min="5632" max="5632" width="61" customWidth="1"/>
    <col min="5633" max="5633" width="11.54296875" customWidth="1"/>
    <col min="5634" max="5634" width="10.7265625" customWidth="1"/>
    <col min="5635" max="5635" width="14.7265625" customWidth="1"/>
    <col min="5636" max="5636" width="12.7265625" customWidth="1"/>
    <col min="5637" max="5637" width="13.81640625" customWidth="1"/>
    <col min="5638" max="5638" width="9.7265625" customWidth="1"/>
    <col min="5639" max="5639" width="12.1796875" customWidth="1"/>
    <col min="5640" max="5640" width="9.7265625" customWidth="1"/>
    <col min="5887" max="5887" width="2" customWidth="1"/>
    <col min="5888" max="5888" width="61" customWidth="1"/>
    <col min="5889" max="5889" width="11.54296875" customWidth="1"/>
    <col min="5890" max="5890" width="10.7265625" customWidth="1"/>
    <col min="5891" max="5891" width="14.7265625" customWidth="1"/>
    <col min="5892" max="5892" width="12.7265625" customWidth="1"/>
    <col min="5893" max="5893" width="13.81640625" customWidth="1"/>
    <col min="5894" max="5894" width="9.7265625" customWidth="1"/>
    <col min="5895" max="5895" width="12.1796875" customWidth="1"/>
    <col min="5896" max="5896" width="9.7265625" customWidth="1"/>
    <col min="6143" max="6143" width="2" customWidth="1"/>
    <col min="6144" max="6144" width="61" customWidth="1"/>
    <col min="6145" max="6145" width="11.54296875" customWidth="1"/>
    <col min="6146" max="6146" width="10.7265625" customWidth="1"/>
    <col min="6147" max="6147" width="14.7265625" customWidth="1"/>
    <col min="6148" max="6148" width="12.7265625" customWidth="1"/>
    <col min="6149" max="6149" width="13.81640625" customWidth="1"/>
    <col min="6150" max="6150" width="9.7265625" customWidth="1"/>
    <col min="6151" max="6151" width="12.1796875" customWidth="1"/>
    <col min="6152" max="6152" width="9.7265625" customWidth="1"/>
    <col min="6399" max="6399" width="2" customWidth="1"/>
    <col min="6400" max="6400" width="61" customWidth="1"/>
    <col min="6401" max="6401" width="11.54296875" customWidth="1"/>
    <col min="6402" max="6402" width="10.7265625" customWidth="1"/>
    <col min="6403" max="6403" width="14.7265625" customWidth="1"/>
    <col min="6404" max="6404" width="12.7265625" customWidth="1"/>
    <col min="6405" max="6405" width="13.81640625" customWidth="1"/>
    <col min="6406" max="6406" width="9.7265625" customWidth="1"/>
    <col min="6407" max="6407" width="12.1796875" customWidth="1"/>
    <col min="6408" max="6408" width="9.7265625" customWidth="1"/>
    <col min="6655" max="6655" width="2" customWidth="1"/>
    <col min="6656" max="6656" width="61" customWidth="1"/>
    <col min="6657" max="6657" width="11.54296875" customWidth="1"/>
    <col min="6658" max="6658" width="10.7265625" customWidth="1"/>
    <col min="6659" max="6659" width="14.7265625" customWidth="1"/>
    <col min="6660" max="6660" width="12.7265625" customWidth="1"/>
    <col min="6661" max="6661" width="13.81640625" customWidth="1"/>
    <col min="6662" max="6662" width="9.7265625" customWidth="1"/>
    <col min="6663" max="6663" width="12.1796875" customWidth="1"/>
    <col min="6664" max="6664" width="9.7265625" customWidth="1"/>
    <col min="6911" max="6911" width="2" customWidth="1"/>
    <col min="6912" max="6912" width="61" customWidth="1"/>
    <col min="6913" max="6913" width="11.54296875" customWidth="1"/>
    <col min="6914" max="6914" width="10.7265625" customWidth="1"/>
    <col min="6915" max="6915" width="14.7265625" customWidth="1"/>
    <col min="6916" max="6916" width="12.7265625" customWidth="1"/>
    <col min="6917" max="6917" width="13.81640625" customWidth="1"/>
    <col min="6918" max="6918" width="9.7265625" customWidth="1"/>
    <col min="6919" max="6919" width="12.1796875" customWidth="1"/>
    <col min="6920" max="6920" width="9.7265625" customWidth="1"/>
    <col min="7167" max="7167" width="2" customWidth="1"/>
    <col min="7168" max="7168" width="61" customWidth="1"/>
    <col min="7169" max="7169" width="11.54296875" customWidth="1"/>
    <col min="7170" max="7170" width="10.7265625" customWidth="1"/>
    <col min="7171" max="7171" width="14.7265625" customWidth="1"/>
    <col min="7172" max="7172" width="12.7265625" customWidth="1"/>
    <col min="7173" max="7173" width="13.81640625" customWidth="1"/>
    <col min="7174" max="7174" width="9.7265625" customWidth="1"/>
    <col min="7175" max="7175" width="12.1796875" customWidth="1"/>
    <col min="7176" max="7176" width="9.7265625" customWidth="1"/>
    <col min="7423" max="7423" width="2" customWidth="1"/>
    <col min="7424" max="7424" width="61" customWidth="1"/>
    <col min="7425" max="7425" width="11.54296875" customWidth="1"/>
    <col min="7426" max="7426" width="10.7265625" customWidth="1"/>
    <col min="7427" max="7427" width="14.7265625" customWidth="1"/>
    <col min="7428" max="7428" width="12.7265625" customWidth="1"/>
    <col min="7429" max="7429" width="13.81640625" customWidth="1"/>
    <col min="7430" max="7430" width="9.7265625" customWidth="1"/>
    <col min="7431" max="7431" width="12.1796875" customWidth="1"/>
    <col min="7432" max="7432" width="9.7265625" customWidth="1"/>
    <col min="7679" max="7679" width="2" customWidth="1"/>
    <col min="7680" max="7680" width="61" customWidth="1"/>
    <col min="7681" max="7681" width="11.54296875" customWidth="1"/>
    <col min="7682" max="7682" width="10.7265625" customWidth="1"/>
    <col min="7683" max="7683" width="14.7265625" customWidth="1"/>
    <col min="7684" max="7684" width="12.7265625" customWidth="1"/>
    <col min="7685" max="7685" width="13.81640625" customWidth="1"/>
    <col min="7686" max="7686" width="9.7265625" customWidth="1"/>
    <col min="7687" max="7687" width="12.1796875" customWidth="1"/>
    <col min="7688" max="7688" width="9.7265625" customWidth="1"/>
    <col min="7935" max="7935" width="2" customWidth="1"/>
    <col min="7936" max="7936" width="61" customWidth="1"/>
    <col min="7937" max="7937" width="11.54296875" customWidth="1"/>
    <col min="7938" max="7938" width="10.7265625" customWidth="1"/>
    <col min="7939" max="7939" width="14.7265625" customWidth="1"/>
    <col min="7940" max="7940" width="12.7265625" customWidth="1"/>
    <col min="7941" max="7941" width="13.81640625" customWidth="1"/>
    <col min="7942" max="7942" width="9.7265625" customWidth="1"/>
    <col min="7943" max="7943" width="12.1796875" customWidth="1"/>
    <col min="7944" max="7944" width="9.7265625" customWidth="1"/>
    <col min="8191" max="8191" width="2" customWidth="1"/>
    <col min="8192" max="8192" width="61" customWidth="1"/>
    <col min="8193" max="8193" width="11.54296875" customWidth="1"/>
    <col min="8194" max="8194" width="10.7265625" customWidth="1"/>
    <col min="8195" max="8195" width="14.7265625" customWidth="1"/>
    <col min="8196" max="8196" width="12.7265625" customWidth="1"/>
    <col min="8197" max="8197" width="13.81640625" customWidth="1"/>
    <col min="8198" max="8198" width="9.7265625" customWidth="1"/>
    <col min="8199" max="8199" width="12.1796875" customWidth="1"/>
    <col min="8200" max="8200" width="9.7265625" customWidth="1"/>
    <col min="8447" max="8447" width="2" customWidth="1"/>
    <col min="8448" max="8448" width="61" customWidth="1"/>
    <col min="8449" max="8449" width="11.54296875" customWidth="1"/>
    <col min="8450" max="8450" width="10.7265625" customWidth="1"/>
    <col min="8451" max="8451" width="14.7265625" customWidth="1"/>
    <col min="8452" max="8452" width="12.7265625" customWidth="1"/>
    <col min="8453" max="8453" width="13.81640625" customWidth="1"/>
    <col min="8454" max="8454" width="9.7265625" customWidth="1"/>
    <col min="8455" max="8455" width="12.1796875" customWidth="1"/>
    <col min="8456" max="8456" width="9.7265625" customWidth="1"/>
    <col min="8703" max="8703" width="2" customWidth="1"/>
    <col min="8704" max="8704" width="61" customWidth="1"/>
    <col min="8705" max="8705" width="11.54296875" customWidth="1"/>
    <col min="8706" max="8706" width="10.7265625" customWidth="1"/>
    <col min="8707" max="8707" width="14.7265625" customWidth="1"/>
    <col min="8708" max="8708" width="12.7265625" customWidth="1"/>
    <col min="8709" max="8709" width="13.81640625" customWidth="1"/>
    <col min="8710" max="8710" width="9.7265625" customWidth="1"/>
    <col min="8711" max="8711" width="12.1796875" customWidth="1"/>
    <col min="8712" max="8712" width="9.7265625" customWidth="1"/>
    <col min="8959" max="8959" width="2" customWidth="1"/>
    <col min="8960" max="8960" width="61" customWidth="1"/>
    <col min="8961" max="8961" width="11.54296875" customWidth="1"/>
    <col min="8962" max="8962" width="10.7265625" customWidth="1"/>
    <col min="8963" max="8963" width="14.7265625" customWidth="1"/>
    <col min="8964" max="8964" width="12.7265625" customWidth="1"/>
    <col min="8965" max="8965" width="13.81640625" customWidth="1"/>
    <col min="8966" max="8966" width="9.7265625" customWidth="1"/>
    <col min="8967" max="8967" width="12.1796875" customWidth="1"/>
    <col min="8968" max="8968" width="9.7265625" customWidth="1"/>
    <col min="9215" max="9215" width="2" customWidth="1"/>
    <col min="9216" max="9216" width="61" customWidth="1"/>
    <col min="9217" max="9217" width="11.54296875" customWidth="1"/>
    <col min="9218" max="9218" width="10.7265625" customWidth="1"/>
    <col min="9219" max="9219" width="14.7265625" customWidth="1"/>
    <col min="9220" max="9220" width="12.7265625" customWidth="1"/>
    <col min="9221" max="9221" width="13.81640625" customWidth="1"/>
    <col min="9222" max="9222" width="9.7265625" customWidth="1"/>
    <col min="9223" max="9223" width="12.1796875" customWidth="1"/>
    <col min="9224" max="9224" width="9.7265625" customWidth="1"/>
    <col min="9471" max="9471" width="2" customWidth="1"/>
    <col min="9472" max="9472" width="61" customWidth="1"/>
    <col min="9473" max="9473" width="11.54296875" customWidth="1"/>
    <col min="9474" max="9474" width="10.7265625" customWidth="1"/>
    <col min="9475" max="9475" width="14.7265625" customWidth="1"/>
    <col min="9476" max="9476" width="12.7265625" customWidth="1"/>
    <col min="9477" max="9477" width="13.81640625" customWidth="1"/>
    <col min="9478" max="9478" width="9.7265625" customWidth="1"/>
    <col min="9479" max="9479" width="12.1796875" customWidth="1"/>
    <col min="9480" max="9480" width="9.7265625" customWidth="1"/>
    <col min="9727" max="9727" width="2" customWidth="1"/>
    <col min="9728" max="9728" width="61" customWidth="1"/>
    <col min="9729" max="9729" width="11.54296875" customWidth="1"/>
    <col min="9730" max="9730" width="10.7265625" customWidth="1"/>
    <col min="9731" max="9731" width="14.7265625" customWidth="1"/>
    <col min="9732" max="9732" width="12.7265625" customWidth="1"/>
    <col min="9733" max="9733" width="13.81640625" customWidth="1"/>
    <col min="9734" max="9734" width="9.7265625" customWidth="1"/>
    <col min="9735" max="9735" width="12.1796875" customWidth="1"/>
    <col min="9736" max="9736" width="9.7265625" customWidth="1"/>
    <col min="9983" max="9983" width="2" customWidth="1"/>
    <col min="9984" max="9984" width="61" customWidth="1"/>
    <col min="9985" max="9985" width="11.54296875" customWidth="1"/>
    <col min="9986" max="9986" width="10.7265625" customWidth="1"/>
    <col min="9987" max="9987" width="14.7265625" customWidth="1"/>
    <col min="9988" max="9988" width="12.7265625" customWidth="1"/>
    <col min="9989" max="9989" width="13.81640625" customWidth="1"/>
    <col min="9990" max="9990" width="9.7265625" customWidth="1"/>
    <col min="9991" max="9991" width="12.1796875" customWidth="1"/>
    <col min="9992" max="9992" width="9.7265625" customWidth="1"/>
    <col min="10239" max="10239" width="2" customWidth="1"/>
    <col min="10240" max="10240" width="61" customWidth="1"/>
    <col min="10241" max="10241" width="11.54296875" customWidth="1"/>
    <col min="10242" max="10242" width="10.7265625" customWidth="1"/>
    <col min="10243" max="10243" width="14.7265625" customWidth="1"/>
    <col min="10244" max="10244" width="12.7265625" customWidth="1"/>
    <col min="10245" max="10245" width="13.81640625" customWidth="1"/>
    <col min="10246" max="10246" width="9.7265625" customWidth="1"/>
    <col min="10247" max="10247" width="12.1796875" customWidth="1"/>
    <col min="10248" max="10248" width="9.7265625" customWidth="1"/>
    <col min="10495" max="10495" width="2" customWidth="1"/>
    <col min="10496" max="10496" width="61" customWidth="1"/>
    <col min="10497" max="10497" width="11.54296875" customWidth="1"/>
    <col min="10498" max="10498" width="10.7265625" customWidth="1"/>
    <col min="10499" max="10499" width="14.7265625" customWidth="1"/>
    <col min="10500" max="10500" width="12.7265625" customWidth="1"/>
    <col min="10501" max="10501" width="13.81640625" customWidth="1"/>
    <col min="10502" max="10502" width="9.7265625" customWidth="1"/>
    <col min="10503" max="10503" width="12.1796875" customWidth="1"/>
    <col min="10504" max="10504" width="9.7265625" customWidth="1"/>
    <col min="10751" max="10751" width="2" customWidth="1"/>
    <col min="10752" max="10752" width="61" customWidth="1"/>
    <col min="10753" max="10753" width="11.54296875" customWidth="1"/>
    <col min="10754" max="10754" width="10.7265625" customWidth="1"/>
    <col min="10755" max="10755" width="14.7265625" customWidth="1"/>
    <col min="10756" max="10756" width="12.7265625" customWidth="1"/>
    <col min="10757" max="10757" width="13.81640625" customWidth="1"/>
    <col min="10758" max="10758" width="9.7265625" customWidth="1"/>
    <col min="10759" max="10759" width="12.1796875" customWidth="1"/>
    <col min="10760" max="10760" width="9.7265625" customWidth="1"/>
    <col min="11007" max="11007" width="2" customWidth="1"/>
    <col min="11008" max="11008" width="61" customWidth="1"/>
    <col min="11009" max="11009" width="11.54296875" customWidth="1"/>
    <col min="11010" max="11010" width="10.7265625" customWidth="1"/>
    <col min="11011" max="11011" width="14.7265625" customWidth="1"/>
    <col min="11012" max="11012" width="12.7265625" customWidth="1"/>
    <col min="11013" max="11013" width="13.81640625" customWidth="1"/>
    <col min="11014" max="11014" width="9.7265625" customWidth="1"/>
    <col min="11015" max="11015" width="12.1796875" customWidth="1"/>
    <col min="11016" max="11016" width="9.7265625" customWidth="1"/>
    <col min="11263" max="11263" width="2" customWidth="1"/>
    <col min="11264" max="11264" width="61" customWidth="1"/>
    <col min="11265" max="11265" width="11.54296875" customWidth="1"/>
    <col min="11266" max="11266" width="10.7265625" customWidth="1"/>
    <col min="11267" max="11267" width="14.7265625" customWidth="1"/>
    <col min="11268" max="11268" width="12.7265625" customWidth="1"/>
    <col min="11269" max="11269" width="13.81640625" customWidth="1"/>
    <col min="11270" max="11270" width="9.7265625" customWidth="1"/>
    <col min="11271" max="11271" width="12.1796875" customWidth="1"/>
    <col min="11272" max="11272" width="9.7265625" customWidth="1"/>
    <col min="11519" max="11519" width="2" customWidth="1"/>
    <col min="11520" max="11520" width="61" customWidth="1"/>
    <col min="11521" max="11521" width="11.54296875" customWidth="1"/>
    <col min="11522" max="11522" width="10.7265625" customWidth="1"/>
    <col min="11523" max="11523" width="14.7265625" customWidth="1"/>
    <col min="11524" max="11524" width="12.7265625" customWidth="1"/>
    <col min="11525" max="11525" width="13.81640625" customWidth="1"/>
    <col min="11526" max="11526" width="9.7265625" customWidth="1"/>
    <col min="11527" max="11527" width="12.1796875" customWidth="1"/>
    <col min="11528" max="11528" width="9.7265625" customWidth="1"/>
    <col min="11775" max="11775" width="2" customWidth="1"/>
    <col min="11776" max="11776" width="61" customWidth="1"/>
    <col min="11777" max="11777" width="11.54296875" customWidth="1"/>
    <col min="11778" max="11778" width="10.7265625" customWidth="1"/>
    <col min="11779" max="11779" width="14.7265625" customWidth="1"/>
    <col min="11780" max="11780" width="12.7265625" customWidth="1"/>
    <col min="11781" max="11781" width="13.81640625" customWidth="1"/>
    <col min="11782" max="11782" width="9.7265625" customWidth="1"/>
    <col min="11783" max="11783" width="12.1796875" customWidth="1"/>
    <col min="11784" max="11784" width="9.7265625" customWidth="1"/>
    <col min="12031" max="12031" width="2" customWidth="1"/>
    <col min="12032" max="12032" width="61" customWidth="1"/>
    <col min="12033" max="12033" width="11.54296875" customWidth="1"/>
    <col min="12034" max="12034" width="10.7265625" customWidth="1"/>
    <col min="12035" max="12035" width="14.7265625" customWidth="1"/>
    <col min="12036" max="12036" width="12.7265625" customWidth="1"/>
    <col min="12037" max="12037" width="13.81640625" customWidth="1"/>
    <col min="12038" max="12038" width="9.7265625" customWidth="1"/>
    <col min="12039" max="12039" width="12.1796875" customWidth="1"/>
    <col min="12040" max="12040" width="9.7265625" customWidth="1"/>
    <col min="12287" max="12287" width="2" customWidth="1"/>
    <col min="12288" max="12288" width="61" customWidth="1"/>
    <col min="12289" max="12289" width="11.54296875" customWidth="1"/>
    <col min="12290" max="12290" width="10.7265625" customWidth="1"/>
    <col min="12291" max="12291" width="14.7265625" customWidth="1"/>
    <col min="12292" max="12292" width="12.7265625" customWidth="1"/>
    <col min="12293" max="12293" width="13.81640625" customWidth="1"/>
    <col min="12294" max="12294" width="9.7265625" customWidth="1"/>
    <col min="12295" max="12295" width="12.1796875" customWidth="1"/>
    <col min="12296" max="12296" width="9.7265625" customWidth="1"/>
    <col min="12543" max="12543" width="2" customWidth="1"/>
    <col min="12544" max="12544" width="61" customWidth="1"/>
    <col min="12545" max="12545" width="11.54296875" customWidth="1"/>
    <col min="12546" max="12546" width="10.7265625" customWidth="1"/>
    <col min="12547" max="12547" width="14.7265625" customWidth="1"/>
    <col min="12548" max="12548" width="12.7265625" customWidth="1"/>
    <col min="12549" max="12549" width="13.81640625" customWidth="1"/>
    <col min="12550" max="12550" width="9.7265625" customWidth="1"/>
    <col min="12551" max="12551" width="12.1796875" customWidth="1"/>
    <col min="12552" max="12552" width="9.7265625" customWidth="1"/>
    <col min="12799" max="12799" width="2" customWidth="1"/>
    <col min="12800" max="12800" width="61" customWidth="1"/>
    <col min="12801" max="12801" width="11.54296875" customWidth="1"/>
    <col min="12802" max="12802" width="10.7265625" customWidth="1"/>
    <col min="12803" max="12803" width="14.7265625" customWidth="1"/>
    <col min="12804" max="12804" width="12.7265625" customWidth="1"/>
    <col min="12805" max="12805" width="13.81640625" customWidth="1"/>
    <col min="12806" max="12806" width="9.7265625" customWidth="1"/>
    <col min="12807" max="12807" width="12.1796875" customWidth="1"/>
    <col min="12808" max="12808" width="9.7265625" customWidth="1"/>
    <col min="13055" max="13055" width="2" customWidth="1"/>
    <col min="13056" max="13056" width="61" customWidth="1"/>
    <col min="13057" max="13057" width="11.54296875" customWidth="1"/>
    <col min="13058" max="13058" width="10.7265625" customWidth="1"/>
    <col min="13059" max="13059" width="14.7265625" customWidth="1"/>
    <col min="13060" max="13060" width="12.7265625" customWidth="1"/>
    <col min="13061" max="13061" width="13.81640625" customWidth="1"/>
    <col min="13062" max="13062" width="9.7265625" customWidth="1"/>
    <col min="13063" max="13063" width="12.1796875" customWidth="1"/>
    <col min="13064" max="13064" width="9.7265625" customWidth="1"/>
    <col min="13311" max="13311" width="2" customWidth="1"/>
    <col min="13312" max="13312" width="61" customWidth="1"/>
    <col min="13313" max="13313" width="11.54296875" customWidth="1"/>
    <col min="13314" max="13314" width="10.7265625" customWidth="1"/>
    <col min="13315" max="13315" width="14.7265625" customWidth="1"/>
    <col min="13316" max="13316" width="12.7265625" customWidth="1"/>
    <col min="13317" max="13317" width="13.81640625" customWidth="1"/>
    <col min="13318" max="13318" width="9.7265625" customWidth="1"/>
    <col min="13319" max="13319" width="12.1796875" customWidth="1"/>
    <col min="13320" max="13320" width="9.7265625" customWidth="1"/>
    <col min="13567" max="13567" width="2" customWidth="1"/>
    <col min="13568" max="13568" width="61" customWidth="1"/>
    <col min="13569" max="13569" width="11.54296875" customWidth="1"/>
    <col min="13570" max="13570" width="10.7265625" customWidth="1"/>
    <col min="13571" max="13571" width="14.7265625" customWidth="1"/>
    <col min="13572" max="13572" width="12.7265625" customWidth="1"/>
    <col min="13573" max="13573" width="13.81640625" customWidth="1"/>
    <col min="13574" max="13574" width="9.7265625" customWidth="1"/>
    <col min="13575" max="13575" width="12.1796875" customWidth="1"/>
    <col min="13576" max="13576" width="9.7265625" customWidth="1"/>
    <col min="13823" max="13823" width="2" customWidth="1"/>
    <col min="13824" max="13824" width="61" customWidth="1"/>
    <col min="13825" max="13825" width="11.54296875" customWidth="1"/>
    <col min="13826" max="13826" width="10.7265625" customWidth="1"/>
    <col min="13827" max="13827" width="14.7265625" customWidth="1"/>
    <col min="13828" max="13828" width="12.7265625" customWidth="1"/>
    <col min="13829" max="13829" width="13.81640625" customWidth="1"/>
    <col min="13830" max="13830" width="9.7265625" customWidth="1"/>
    <col min="13831" max="13831" width="12.1796875" customWidth="1"/>
    <col min="13832" max="13832" width="9.7265625" customWidth="1"/>
    <col min="14079" max="14079" width="2" customWidth="1"/>
    <col min="14080" max="14080" width="61" customWidth="1"/>
    <col min="14081" max="14081" width="11.54296875" customWidth="1"/>
    <col min="14082" max="14082" width="10.7265625" customWidth="1"/>
    <col min="14083" max="14083" width="14.7265625" customWidth="1"/>
    <col min="14084" max="14084" width="12.7265625" customWidth="1"/>
    <col min="14085" max="14085" width="13.81640625" customWidth="1"/>
    <col min="14086" max="14086" width="9.7265625" customWidth="1"/>
    <col min="14087" max="14087" width="12.1796875" customWidth="1"/>
    <col min="14088" max="14088" width="9.7265625" customWidth="1"/>
    <col min="14335" max="14335" width="2" customWidth="1"/>
    <col min="14336" max="14336" width="61" customWidth="1"/>
    <col min="14337" max="14337" width="11.54296875" customWidth="1"/>
    <col min="14338" max="14338" width="10.7265625" customWidth="1"/>
    <col min="14339" max="14339" width="14.7265625" customWidth="1"/>
    <col min="14340" max="14340" width="12.7265625" customWidth="1"/>
    <col min="14341" max="14341" width="13.81640625" customWidth="1"/>
    <col min="14342" max="14342" width="9.7265625" customWidth="1"/>
    <col min="14343" max="14343" width="12.1796875" customWidth="1"/>
    <col min="14344" max="14344" width="9.7265625" customWidth="1"/>
    <col min="14591" max="14591" width="2" customWidth="1"/>
    <col min="14592" max="14592" width="61" customWidth="1"/>
    <col min="14593" max="14593" width="11.54296875" customWidth="1"/>
    <col min="14594" max="14594" width="10.7265625" customWidth="1"/>
    <col min="14595" max="14595" width="14.7265625" customWidth="1"/>
    <col min="14596" max="14596" width="12.7265625" customWidth="1"/>
    <col min="14597" max="14597" width="13.81640625" customWidth="1"/>
    <col min="14598" max="14598" width="9.7265625" customWidth="1"/>
    <col min="14599" max="14599" width="12.1796875" customWidth="1"/>
    <col min="14600" max="14600" width="9.7265625" customWidth="1"/>
    <col min="14847" max="14847" width="2" customWidth="1"/>
    <col min="14848" max="14848" width="61" customWidth="1"/>
    <col min="14849" max="14849" width="11.54296875" customWidth="1"/>
    <col min="14850" max="14850" width="10.7265625" customWidth="1"/>
    <col min="14851" max="14851" width="14.7265625" customWidth="1"/>
    <col min="14852" max="14852" width="12.7265625" customWidth="1"/>
    <col min="14853" max="14853" width="13.81640625" customWidth="1"/>
    <col min="14854" max="14854" width="9.7265625" customWidth="1"/>
    <col min="14855" max="14855" width="12.1796875" customWidth="1"/>
    <col min="14856" max="14856" width="9.7265625" customWidth="1"/>
    <col min="15103" max="15103" width="2" customWidth="1"/>
    <col min="15104" max="15104" width="61" customWidth="1"/>
    <col min="15105" max="15105" width="11.54296875" customWidth="1"/>
    <col min="15106" max="15106" width="10.7265625" customWidth="1"/>
    <col min="15107" max="15107" width="14.7265625" customWidth="1"/>
    <col min="15108" max="15108" width="12.7265625" customWidth="1"/>
    <col min="15109" max="15109" width="13.81640625" customWidth="1"/>
    <col min="15110" max="15110" width="9.7265625" customWidth="1"/>
    <col min="15111" max="15111" width="12.1796875" customWidth="1"/>
    <col min="15112" max="15112" width="9.7265625" customWidth="1"/>
    <col min="15359" max="15359" width="2" customWidth="1"/>
    <col min="15360" max="15360" width="61" customWidth="1"/>
    <col min="15361" max="15361" width="11.54296875" customWidth="1"/>
    <col min="15362" max="15362" width="10.7265625" customWidth="1"/>
    <col min="15363" max="15363" width="14.7265625" customWidth="1"/>
    <col min="15364" max="15364" width="12.7265625" customWidth="1"/>
    <col min="15365" max="15365" width="13.81640625" customWidth="1"/>
    <col min="15366" max="15366" width="9.7265625" customWidth="1"/>
    <col min="15367" max="15367" width="12.1796875" customWidth="1"/>
    <col min="15368" max="15368" width="9.7265625" customWidth="1"/>
    <col min="15615" max="15615" width="2" customWidth="1"/>
    <col min="15616" max="15616" width="61" customWidth="1"/>
    <col min="15617" max="15617" width="11.54296875" customWidth="1"/>
    <col min="15618" max="15618" width="10.7265625" customWidth="1"/>
    <col min="15619" max="15619" width="14.7265625" customWidth="1"/>
    <col min="15620" max="15620" width="12.7265625" customWidth="1"/>
    <col min="15621" max="15621" width="13.81640625" customWidth="1"/>
    <col min="15622" max="15622" width="9.7265625" customWidth="1"/>
    <col min="15623" max="15623" width="12.1796875" customWidth="1"/>
    <col min="15624" max="15624" width="9.7265625" customWidth="1"/>
    <col min="15871" max="15871" width="2" customWidth="1"/>
    <col min="15872" max="15872" width="61" customWidth="1"/>
    <col min="15873" max="15873" width="11.54296875" customWidth="1"/>
    <col min="15874" max="15874" width="10.7265625" customWidth="1"/>
    <col min="15875" max="15875" width="14.7265625" customWidth="1"/>
    <col min="15876" max="15876" width="12.7265625" customWidth="1"/>
    <col min="15877" max="15877" width="13.81640625" customWidth="1"/>
    <col min="15878" max="15878" width="9.7265625" customWidth="1"/>
    <col min="15879" max="15879" width="12.1796875" customWidth="1"/>
    <col min="15880" max="15880" width="9.7265625" customWidth="1"/>
    <col min="16127" max="16127" width="2" customWidth="1"/>
    <col min="16128" max="16128" width="61" customWidth="1"/>
    <col min="16129" max="16129" width="11.54296875" customWidth="1"/>
    <col min="16130" max="16130" width="10.7265625" customWidth="1"/>
    <col min="16131" max="16131" width="14.7265625" customWidth="1"/>
    <col min="16132" max="16132" width="12.7265625" customWidth="1"/>
    <col min="16133" max="16133" width="13.81640625" customWidth="1"/>
    <col min="16134" max="16134" width="9.7265625" customWidth="1"/>
    <col min="16135" max="16135" width="12.1796875" customWidth="1"/>
    <col min="16136" max="16136" width="9.7265625" customWidth="1"/>
  </cols>
  <sheetData>
    <row r="1" spans="1:9" ht="15.5" x14ac:dyDescent="0.35">
      <c r="A1" s="1"/>
      <c r="B1" s="2" t="s">
        <v>0</v>
      </c>
      <c r="C1" s="3"/>
      <c r="D1" s="3"/>
      <c r="E1" s="3" t="s">
        <v>41</v>
      </c>
      <c r="F1" s="3"/>
      <c r="G1" s="3"/>
      <c r="H1" s="4"/>
      <c r="I1" s="1"/>
    </row>
    <row r="2" spans="1:9" x14ac:dyDescent="0.35">
      <c r="A2" s="1"/>
      <c r="B2" s="3"/>
      <c r="C2" s="3"/>
      <c r="D2" s="3"/>
      <c r="E2" s="3" t="s">
        <v>1</v>
      </c>
      <c r="F2" s="3"/>
      <c r="G2" s="3"/>
      <c r="H2" s="3"/>
      <c r="I2" s="1"/>
    </row>
    <row r="3" spans="1:9" x14ac:dyDescent="0.35">
      <c r="A3" s="1"/>
      <c r="B3" s="3"/>
      <c r="C3" s="3"/>
      <c r="D3" s="3"/>
      <c r="E3" s="3" t="s">
        <v>48</v>
      </c>
      <c r="F3" s="3"/>
      <c r="G3" s="3"/>
      <c r="H3" s="47"/>
      <c r="I3" s="1"/>
    </row>
    <row r="4" spans="1:9" x14ac:dyDescent="0.35">
      <c r="A4" s="1"/>
      <c r="B4" s="3"/>
      <c r="C4" s="3"/>
      <c r="D4" s="3"/>
      <c r="E4" s="3" t="s">
        <v>2</v>
      </c>
      <c r="F4" s="3"/>
      <c r="G4" s="3"/>
      <c r="H4" s="48"/>
      <c r="I4" s="1"/>
    </row>
    <row r="5" spans="1:9" x14ac:dyDescent="0.35">
      <c r="A5" s="1"/>
      <c r="B5" s="3"/>
      <c r="C5" s="3"/>
      <c r="D5" s="3"/>
      <c r="E5" s="3" t="s">
        <v>1</v>
      </c>
      <c r="F5" s="3"/>
      <c r="G5" s="3"/>
      <c r="H5" s="3"/>
      <c r="I5" s="1"/>
    </row>
    <row r="6" spans="1:9" ht="15.5" x14ac:dyDescent="0.35">
      <c r="A6" s="1"/>
      <c r="B6" s="5" t="s">
        <v>49</v>
      </c>
      <c r="C6" s="3"/>
      <c r="D6" s="3"/>
      <c r="E6" s="3" t="s">
        <v>47</v>
      </c>
      <c r="F6" s="3"/>
      <c r="G6" s="3"/>
      <c r="H6" s="3"/>
      <c r="I6" s="1"/>
    </row>
    <row r="7" spans="1:9" x14ac:dyDescent="0.35">
      <c r="A7" s="1"/>
      <c r="B7" s="51"/>
      <c r="C7" s="48"/>
      <c r="D7" s="48"/>
      <c r="E7" s="48"/>
      <c r="F7" s="48"/>
      <c r="G7" s="48"/>
      <c r="H7" s="6" t="s">
        <v>3</v>
      </c>
      <c r="I7" s="1"/>
    </row>
    <row r="8" spans="1:9" ht="12.75" customHeight="1" x14ac:dyDescent="0.35">
      <c r="A8" s="1"/>
      <c r="B8" s="7" t="s">
        <v>50</v>
      </c>
      <c r="C8" s="8">
        <f>SUM(D8:I8)</f>
        <v>135786</v>
      </c>
      <c r="D8" s="7"/>
      <c r="E8" s="9">
        <f>SUM(E11:E13)</f>
        <v>64798</v>
      </c>
      <c r="F8" s="9">
        <f t="shared" ref="F8:I8" si="0">SUM(F11:F13)</f>
        <v>21392</v>
      </c>
      <c r="G8" s="9">
        <f t="shared" si="0"/>
        <v>41472</v>
      </c>
      <c r="H8" s="9">
        <f t="shared" si="0"/>
        <v>7124</v>
      </c>
      <c r="I8" s="9">
        <f t="shared" si="0"/>
        <v>1000</v>
      </c>
    </row>
    <row r="9" spans="1:9" s="12" customFormat="1" ht="12.75" hidden="1" customHeight="1" x14ac:dyDescent="0.25">
      <c r="A9" s="3"/>
      <c r="B9" s="10">
        <v>24</v>
      </c>
      <c r="C9" s="10"/>
      <c r="D9" s="10"/>
      <c r="E9" s="10"/>
      <c r="F9" s="3"/>
      <c r="G9" s="11"/>
      <c r="H9" s="3"/>
      <c r="I9" s="3"/>
    </row>
    <row r="10" spans="1:9" ht="5.15" customHeight="1" x14ac:dyDescent="0.35">
      <c r="A10" s="1"/>
      <c r="B10" s="13"/>
      <c r="C10" s="13"/>
      <c r="D10" s="13"/>
      <c r="E10" s="13"/>
      <c r="F10" s="14"/>
      <c r="G10" s="11"/>
      <c r="H10" s="14"/>
      <c r="I10" s="1"/>
    </row>
    <row r="11" spans="1:9" outlineLevel="1" x14ac:dyDescent="0.35">
      <c r="A11" s="1"/>
      <c r="B11" s="15" t="s">
        <v>4</v>
      </c>
      <c r="C11" s="16">
        <f>SUM(D11:I11)</f>
        <v>124989</v>
      </c>
      <c r="D11" s="17"/>
      <c r="E11" s="18">
        <v>61409</v>
      </c>
      <c r="F11" s="18">
        <v>21013</v>
      </c>
      <c r="G11" s="18">
        <v>35616</v>
      </c>
      <c r="H11" s="18">
        <v>6951</v>
      </c>
      <c r="I11" s="18">
        <v>0</v>
      </c>
    </row>
    <row r="12" spans="1:9" outlineLevel="1" x14ac:dyDescent="0.35">
      <c r="A12" s="1"/>
      <c r="B12" s="15" t="s">
        <v>43</v>
      </c>
      <c r="C12" s="16">
        <f t="shared" ref="C12:C13" si="1">SUM(D12:I12)</f>
        <v>9797</v>
      </c>
      <c r="D12" s="17"/>
      <c r="E12" s="18">
        <v>3389</v>
      </c>
      <c r="F12" s="18">
        <v>379</v>
      </c>
      <c r="G12" s="18">
        <v>5856</v>
      </c>
      <c r="H12" s="18">
        <v>173</v>
      </c>
      <c r="I12" s="18">
        <v>0</v>
      </c>
    </row>
    <row r="13" spans="1:9" x14ac:dyDescent="0.35">
      <c r="A13" s="1"/>
      <c r="B13" s="15" t="s">
        <v>51</v>
      </c>
      <c r="C13" s="16">
        <f t="shared" si="1"/>
        <v>1000</v>
      </c>
      <c r="D13" s="19"/>
      <c r="E13" s="19"/>
      <c r="F13" s="19"/>
      <c r="G13" s="19"/>
      <c r="H13" s="20"/>
      <c r="I13" s="18">
        <v>1000</v>
      </c>
    </row>
    <row r="14" spans="1:9" x14ac:dyDescent="0.35">
      <c r="A14" s="1"/>
      <c r="B14" s="55" t="s">
        <v>5</v>
      </c>
      <c r="C14" s="56" t="s">
        <v>6</v>
      </c>
      <c r="D14" s="57" t="s">
        <v>7</v>
      </c>
      <c r="E14" s="58" t="s">
        <v>8</v>
      </c>
      <c r="F14" s="58"/>
      <c r="G14" s="58"/>
      <c r="H14" s="58"/>
      <c r="I14" s="58"/>
    </row>
    <row r="15" spans="1:9" ht="23" x14ac:dyDescent="0.35">
      <c r="A15" s="1"/>
      <c r="B15" s="55"/>
      <c r="C15" s="56"/>
      <c r="D15" s="57"/>
      <c r="E15" s="52" t="s">
        <v>9</v>
      </c>
      <c r="F15" s="52" t="s">
        <v>10</v>
      </c>
      <c r="G15" s="52" t="s">
        <v>11</v>
      </c>
      <c r="H15" s="52" t="s">
        <v>40</v>
      </c>
      <c r="I15" s="52" t="s">
        <v>46</v>
      </c>
    </row>
    <row r="16" spans="1:9" ht="7.5" customHeight="1" x14ac:dyDescent="0.35">
      <c r="A16" s="1"/>
      <c r="B16" s="3"/>
      <c r="C16" s="3"/>
      <c r="D16" s="4"/>
      <c r="E16" s="4"/>
      <c r="F16" s="4"/>
      <c r="G16" s="4"/>
      <c r="H16" s="4"/>
      <c r="I16" s="4"/>
    </row>
    <row r="17" spans="1:9" ht="12.75" customHeight="1" x14ac:dyDescent="0.35">
      <c r="A17" s="1"/>
      <c r="B17" s="21" t="s">
        <v>12</v>
      </c>
      <c r="C17" s="22">
        <f>SUM(D17:I17)</f>
        <v>9814.2999999999993</v>
      </c>
      <c r="D17" s="23">
        <f t="shared" ref="D17:H17" si="2">D19+D22+D23</f>
        <v>50</v>
      </c>
      <c r="E17" s="23">
        <f t="shared" si="2"/>
        <v>3239.9</v>
      </c>
      <c r="F17" s="23">
        <f t="shared" si="2"/>
        <v>1069.6000000000001</v>
      </c>
      <c r="G17" s="23">
        <f t="shared" si="2"/>
        <v>2073.6</v>
      </c>
      <c r="H17" s="23">
        <f t="shared" si="2"/>
        <v>881.2</v>
      </c>
      <c r="I17" s="23">
        <f t="shared" ref="I17" si="3">I19+I22+I23</f>
        <v>2500</v>
      </c>
    </row>
    <row r="18" spans="1:9" ht="5.15" customHeight="1" x14ac:dyDescent="0.35">
      <c r="A18" s="1"/>
      <c r="B18" s="3"/>
      <c r="C18" s="3"/>
      <c r="D18" s="4"/>
      <c r="E18" s="4"/>
      <c r="F18" s="4"/>
      <c r="G18" s="4"/>
      <c r="H18" s="4"/>
      <c r="I18" s="4"/>
    </row>
    <row r="19" spans="1:9" ht="12.75" customHeight="1" x14ac:dyDescent="0.35">
      <c r="A19" s="1"/>
      <c r="B19" s="13" t="s">
        <v>13</v>
      </c>
      <c r="C19" s="24">
        <f t="shared" ref="C19:H19" si="4">SUM(C20:C21)</f>
        <v>500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500</v>
      </c>
      <c r="I19" s="24">
        <f t="shared" ref="I19" si="5">SUM(I20:I21)</f>
        <v>2500</v>
      </c>
    </row>
    <row r="20" spans="1:9" ht="12.75" customHeight="1" outlineLevel="1" x14ac:dyDescent="0.35">
      <c r="A20" s="1"/>
      <c r="B20" s="25" t="s">
        <v>14</v>
      </c>
      <c r="C20" s="16">
        <f>SUM(D20:H20)</f>
        <v>500</v>
      </c>
      <c r="D20" s="17"/>
      <c r="E20" s="17"/>
      <c r="F20" s="16"/>
      <c r="G20" s="16">
        <v>0</v>
      </c>
      <c r="H20" s="16">
        <v>500</v>
      </c>
      <c r="I20" s="16">
        <v>2500</v>
      </c>
    </row>
    <row r="21" spans="1:9" ht="12.75" customHeight="1" outlineLevel="1" x14ac:dyDescent="0.35">
      <c r="A21" s="1"/>
      <c r="B21" s="25" t="s">
        <v>15</v>
      </c>
      <c r="C21" s="16">
        <f>SUM(D21:H21)</f>
        <v>0</v>
      </c>
      <c r="D21" s="17">
        <v>0</v>
      </c>
      <c r="E21" s="17"/>
      <c r="F21" s="16"/>
      <c r="G21" s="17">
        <v>0</v>
      </c>
      <c r="H21" s="17"/>
      <c r="I21" s="17"/>
    </row>
    <row r="22" spans="1:9" ht="12.75" customHeight="1" x14ac:dyDescent="0.35">
      <c r="A22" s="1"/>
      <c r="B22" s="13" t="s">
        <v>16</v>
      </c>
      <c r="C22" s="24">
        <f>SUM(D22:H22)</f>
        <v>6764.3</v>
      </c>
      <c r="D22" s="24"/>
      <c r="E22" s="26">
        <f>(E8+E19)*0.05</f>
        <v>3239.9</v>
      </c>
      <c r="F22" s="26">
        <f>(F8+F19)*0.05</f>
        <v>1069.6000000000001</v>
      </c>
      <c r="G22" s="26">
        <f>(G8+G19)*0.05</f>
        <v>2073.6</v>
      </c>
      <c r="H22" s="26">
        <f>(H8+H19)*0.05</f>
        <v>381.20000000000005</v>
      </c>
      <c r="I22" s="26">
        <v>0</v>
      </c>
    </row>
    <row r="23" spans="1:9" ht="12.75" customHeight="1" x14ac:dyDescent="0.35">
      <c r="A23" s="1"/>
      <c r="B23" s="13" t="s">
        <v>17</v>
      </c>
      <c r="C23" s="24">
        <f>SUM(D23:H23)</f>
        <v>50</v>
      </c>
      <c r="D23" s="24">
        <v>50</v>
      </c>
      <c r="E23" s="24"/>
      <c r="F23" s="24"/>
      <c r="G23" s="24"/>
      <c r="H23" s="24"/>
      <c r="I23" s="24"/>
    </row>
    <row r="24" spans="1:9" ht="5.15" customHeight="1" x14ac:dyDescent="0.35">
      <c r="A24" s="1"/>
      <c r="B24" s="3"/>
      <c r="C24" s="3"/>
      <c r="D24" s="4"/>
      <c r="E24" s="4"/>
      <c r="F24" s="4"/>
      <c r="G24" s="4"/>
      <c r="H24" s="4"/>
      <c r="I24" s="4"/>
    </row>
    <row r="25" spans="1:9" x14ac:dyDescent="0.35">
      <c r="A25" s="1"/>
      <c r="B25" s="21" t="s">
        <v>18</v>
      </c>
      <c r="C25" s="22">
        <f>SUM(E25:I25)</f>
        <v>-346.29449999999997</v>
      </c>
      <c r="D25" s="23">
        <f t="shared" ref="D25:H25" si="6">SUM(D27:D29)</f>
        <v>0</v>
      </c>
      <c r="E25" s="23">
        <f t="shared" si="6"/>
        <v>-113.3965</v>
      </c>
      <c r="F25" s="23">
        <f t="shared" si="6"/>
        <v>-69.524000000000015</v>
      </c>
      <c r="G25" s="23">
        <f t="shared" si="6"/>
        <v>-134.78399999999999</v>
      </c>
      <c r="H25" s="23">
        <f t="shared" si="6"/>
        <v>-28.590000000000003</v>
      </c>
      <c r="I25" s="23">
        <f t="shared" ref="I25" si="7">SUM(I27:I29)</f>
        <v>0</v>
      </c>
    </row>
    <row r="26" spans="1:9" ht="5.15" customHeight="1" x14ac:dyDescent="0.35">
      <c r="A26" s="1"/>
      <c r="B26" s="3"/>
      <c r="C26" s="28"/>
      <c r="D26" s="28"/>
      <c r="E26" s="28"/>
      <c r="F26" s="28"/>
      <c r="G26" s="28"/>
      <c r="H26" s="28"/>
      <c r="I26" s="28"/>
    </row>
    <row r="27" spans="1:9" x14ac:dyDescent="0.35">
      <c r="A27" s="1"/>
      <c r="B27" s="27" t="s">
        <v>19</v>
      </c>
      <c r="C27" s="29">
        <f>SUM(D27:H27)</f>
        <v>-244.83000000000004</v>
      </c>
      <c r="D27" s="30"/>
      <c r="E27" s="30">
        <f>-E22*0.02</f>
        <v>-64.798000000000002</v>
      </c>
      <c r="F27" s="30">
        <f>-F22*0.05</f>
        <v>-53.480000000000011</v>
      </c>
      <c r="G27" s="30">
        <f>-G22*0.05</f>
        <v>-103.68</v>
      </c>
      <c r="H27" s="30">
        <f>-H22*0.06</f>
        <v>-22.872000000000003</v>
      </c>
      <c r="I27" s="30">
        <f>-I22*0.06</f>
        <v>0</v>
      </c>
    </row>
    <row r="28" spans="1:9" x14ac:dyDescent="0.35">
      <c r="A28" s="1"/>
      <c r="B28" s="27" t="s">
        <v>20</v>
      </c>
      <c r="C28" s="29">
        <f>SUM(D28:H28)</f>
        <v>-101.4645</v>
      </c>
      <c r="D28" s="30"/>
      <c r="E28" s="30">
        <f>-E22*0.015</f>
        <v>-48.598500000000001</v>
      </c>
      <c r="F28" s="30">
        <f>-F22*0.015</f>
        <v>-16.044</v>
      </c>
      <c r="G28" s="30">
        <f t="shared" ref="G28:H28" si="8">-G22*0.015</f>
        <v>-31.103999999999999</v>
      </c>
      <c r="H28" s="30">
        <f t="shared" si="8"/>
        <v>-5.7180000000000009</v>
      </c>
      <c r="I28" s="30">
        <f t="shared" ref="I28" si="9">-I22*0.015</f>
        <v>0</v>
      </c>
    </row>
    <row r="29" spans="1:9" x14ac:dyDescent="0.35">
      <c r="A29" s="1"/>
      <c r="B29" s="27"/>
      <c r="C29" s="31"/>
      <c r="D29" s="30"/>
      <c r="E29" s="30"/>
      <c r="F29" s="30"/>
      <c r="G29" s="30"/>
      <c r="H29" s="30"/>
      <c r="I29" s="30"/>
    </row>
    <row r="30" spans="1:9" ht="5.15" customHeight="1" x14ac:dyDescent="0.35">
      <c r="A30" s="1"/>
      <c r="B30" s="27"/>
      <c r="C30" s="31"/>
      <c r="D30" s="28"/>
      <c r="E30" s="28"/>
      <c r="F30" s="28"/>
      <c r="G30" s="28"/>
      <c r="H30" s="28"/>
      <c r="I30" s="28"/>
    </row>
    <row r="31" spans="1:9" x14ac:dyDescent="0.35">
      <c r="A31" s="1"/>
      <c r="B31" s="21" t="s">
        <v>21</v>
      </c>
      <c r="C31" s="22">
        <f>SUM(D31:I31)</f>
        <v>-5889</v>
      </c>
      <c r="D31" s="23">
        <f t="shared" ref="D31" si="10">D33+D36</f>
        <v>0</v>
      </c>
      <c r="E31" s="23">
        <f>E33+E36+E39</f>
        <v>-3821</v>
      </c>
      <c r="F31" s="23">
        <f t="shared" ref="F31:H31" si="11">F33+F36+F39</f>
        <v>-212</v>
      </c>
      <c r="G31" s="23">
        <f t="shared" si="11"/>
        <v>-1085</v>
      </c>
      <c r="H31" s="23">
        <f t="shared" si="11"/>
        <v>-771</v>
      </c>
      <c r="I31" s="23">
        <f t="shared" ref="I31" si="12">I33+I36+I39</f>
        <v>0</v>
      </c>
    </row>
    <row r="32" spans="1:9" ht="5.15" customHeight="1" x14ac:dyDescent="0.35">
      <c r="A32" s="1"/>
      <c r="B32" s="32"/>
      <c r="C32" s="33"/>
      <c r="D32" s="28"/>
      <c r="E32" s="28"/>
      <c r="F32" s="28"/>
      <c r="G32" s="28"/>
      <c r="H32" s="28"/>
      <c r="I32" s="28"/>
    </row>
    <row r="33" spans="1:10" x14ac:dyDescent="0.35">
      <c r="A33" s="1"/>
      <c r="B33" s="13" t="s">
        <v>22</v>
      </c>
      <c r="C33" s="34">
        <f t="shared" ref="C33:C38" si="13">SUM(D33:H33)</f>
        <v>-500</v>
      </c>
      <c r="D33" s="35">
        <f>SUM(D34:D35)</f>
        <v>0</v>
      </c>
      <c r="E33" s="35">
        <f t="shared" ref="E33:H33" si="14">SUM(E34:E35)</f>
        <v>0</v>
      </c>
      <c r="F33" s="35">
        <f t="shared" si="14"/>
        <v>0</v>
      </c>
      <c r="G33" s="34">
        <f>SUM(G34:G35)</f>
        <v>0</v>
      </c>
      <c r="H33" s="35">
        <f t="shared" si="14"/>
        <v>-500</v>
      </c>
      <c r="I33" s="35">
        <f t="shared" ref="I33" si="15">SUM(I34:I35)</f>
        <v>0</v>
      </c>
    </row>
    <row r="34" spans="1:10" outlineLevel="1" x14ac:dyDescent="0.35">
      <c r="A34" s="1"/>
      <c r="B34" s="25" t="s">
        <v>23</v>
      </c>
      <c r="C34" s="16">
        <f t="shared" si="13"/>
        <v>0</v>
      </c>
      <c r="D34" s="17"/>
      <c r="E34" s="17"/>
      <c r="F34" s="17"/>
      <c r="G34" s="16"/>
      <c r="H34" s="17"/>
      <c r="I34" s="17"/>
    </row>
    <row r="35" spans="1:10" outlineLevel="1" x14ac:dyDescent="0.35">
      <c r="A35" s="1"/>
      <c r="B35" s="25" t="s">
        <v>24</v>
      </c>
      <c r="C35" s="16">
        <f t="shared" si="13"/>
        <v>-500</v>
      </c>
      <c r="D35" s="17"/>
      <c r="E35" s="38">
        <v>0</v>
      </c>
      <c r="F35" s="38">
        <v>0</v>
      </c>
      <c r="G35" s="38">
        <v>0</v>
      </c>
      <c r="H35" s="38">
        <v>-500</v>
      </c>
      <c r="I35" s="38">
        <v>0</v>
      </c>
    </row>
    <row r="36" spans="1:10" x14ac:dyDescent="0.35">
      <c r="A36" s="1"/>
      <c r="B36" s="13" t="s">
        <v>25</v>
      </c>
      <c r="C36" s="34">
        <f t="shared" si="13"/>
        <v>-5389</v>
      </c>
      <c r="D36" s="35"/>
      <c r="E36" s="36">
        <f>SUM(E37:E38)</f>
        <v>-3821</v>
      </c>
      <c r="F36" s="36">
        <f t="shared" ref="F36:H36" si="16">SUM(F37:F38)</f>
        <v>-212</v>
      </c>
      <c r="G36" s="37">
        <f t="shared" si="16"/>
        <v>-1085</v>
      </c>
      <c r="H36" s="35">
        <f t="shared" si="16"/>
        <v>-271</v>
      </c>
      <c r="I36" s="35">
        <f t="shared" ref="I36" si="17">SUM(I37:I38)</f>
        <v>0</v>
      </c>
    </row>
    <row r="37" spans="1:10" outlineLevel="1" x14ac:dyDescent="0.35">
      <c r="A37" s="1"/>
      <c r="B37" s="25" t="s">
        <v>23</v>
      </c>
      <c r="C37" s="16">
        <f t="shared" si="13"/>
        <v>0</v>
      </c>
      <c r="D37" s="17"/>
      <c r="E37" s="38"/>
      <c r="F37" s="38"/>
      <c r="G37" s="18"/>
      <c r="H37" s="17"/>
      <c r="I37" s="17"/>
    </row>
    <row r="38" spans="1:10" outlineLevel="1" x14ac:dyDescent="0.35">
      <c r="A38" s="1"/>
      <c r="B38" s="25" t="s">
        <v>24</v>
      </c>
      <c r="C38" s="16">
        <f t="shared" si="13"/>
        <v>-5389</v>
      </c>
      <c r="D38" s="17"/>
      <c r="E38" s="38">
        <f>-3821</f>
        <v>-3821</v>
      </c>
      <c r="F38" s="38">
        <f>-212</f>
        <v>-212</v>
      </c>
      <c r="G38" s="38">
        <v>-1085</v>
      </c>
      <c r="H38" s="38">
        <f>-271</f>
        <v>-271</v>
      </c>
      <c r="I38" s="38">
        <f>-(I22)*0.15</f>
        <v>0</v>
      </c>
    </row>
    <row r="39" spans="1:10" x14ac:dyDescent="0.35">
      <c r="A39" s="1"/>
      <c r="B39" s="13" t="s">
        <v>45</v>
      </c>
      <c r="C39" s="16">
        <f>SUM(D39:H39)</f>
        <v>0</v>
      </c>
      <c r="D39" s="17"/>
      <c r="E39" s="17">
        <v>0</v>
      </c>
      <c r="F39" s="17">
        <v>0</v>
      </c>
      <c r="G39" s="17">
        <v>0</v>
      </c>
      <c r="H39" s="17">
        <f>0</f>
        <v>0</v>
      </c>
      <c r="I39" s="17">
        <f>-I12</f>
        <v>0</v>
      </c>
    </row>
    <row r="40" spans="1:10" ht="5.15" customHeight="1" x14ac:dyDescent="0.35">
      <c r="A40" s="1"/>
      <c r="B40" s="27"/>
      <c r="C40" s="31"/>
      <c r="D40" s="28"/>
      <c r="E40" s="28"/>
      <c r="F40" s="28"/>
      <c r="G40" s="28"/>
      <c r="H40" s="28"/>
      <c r="I40" s="28"/>
    </row>
    <row r="41" spans="1:10" x14ac:dyDescent="0.35">
      <c r="A41" s="1"/>
      <c r="B41" s="21" t="s">
        <v>26</v>
      </c>
      <c r="C41" s="22">
        <f>C43+C47+C48+C49+C50+C58+C59</f>
        <v>-4171</v>
      </c>
      <c r="D41" s="22"/>
      <c r="E41" s="22"/>
      <c r="F41" s="22"/>
      <c r="G41" s="22"/>
      <c r="H41" s="22"/>
      <c r="I41" s="22"/>
      <c r="J41" s="39"/>
    </row>
    <row r="42" spans="1:10" ht="5.15" customHeight="1" x14ac:dyDescent="0.35">
      <c r="A42" s="1"/>
      <c r="B42" s="32"/>
      <c r="C42" s="29"/>
      <c r="D42" s="33"/>
      <c r="E42" s="33"/>
      <c r="F42" s="28"/>
      <c r="G42" s="28"/>
      <c r="H42" s="28"/>
      <c r="I42" s="28"/>
    </row>
    <row r="43" spans="1:10" ht="12.75" customHeight="1" x14ac:dyDescent="0.35">
      <c r="A43" s="1"/>
      <c r="B43" s="40" t="s">
        <v>54</v>
      </c>
      <c r="C43" s="41">
        <f>(-202-61)*12</f>
        <v>-3156</v>
      </c>
      <c r="D43" s="34"/>
      <c r="E43" s="30"/>
      <c r="F43" s="28"/>
      <c r="G43" s="28"/>
      <c r="H43" s="28"/>
      <c r="I43" s="28"/>
    </row>
    <row r="44" spans="1:10" ht="12.75" hidden="1" customHeight="1" outlineLevel="1" x14ac:dyDescent="0.35">
      <c r="A44" s="1"/>
      <c r="B44" s="25" t="s">
        <v>27</v>
      </c>
      <c r="C44" s="16"/>
      <c r="D44" s="17"/>
      <c r="E44" s="17"/>
      <c r="F44" s="16"/>
      <c r="G44" s="16"/>
      <c r="H44" s="16"/>
      <c r="I44" s="16"/>
    </row>
    <row r="45" spans="1:10" ht="12.75" hidden="1" customHeight="1" outlineLevel="1" x14ac:dyDescent="0.35">
      <c r="A45" s="1"/>
      <c r="B45" s="25" t="s">
        <v>28</v>
      </c>
      <c r="C45" s="16"/>
      <c r="D45" s="17"/>
      <c r="E45" s="17"/>
      <c r="F45" s="16"/>
      <c r="G45" s="16"/>
      <c r="H45" s="16"/>
      <c r="I45" s="16"/>
    </row>
    <row r="46" spans="1:10" ht="12.75" hidden="1" customHeight="1" outlineLevel="1" x14ac:dyDescent="0.35">
      <c r="A46" s="1"/>
      <c r="B46" s="25" t="s">
        <v>29</v>
      </c>
      <c r="C46" s="16"/>
      <c r="D46" s="17"/>
      <c r="E46" s="17"/>
      <c r="F46" s="16"/>
      <c r="G46" s="16"/>
      <c r="H46" s="16"/>
      <c r="I46" s="16"/>
    </row>
    <row r="47" spans="1:10" ht="12.75" customHeight="1" collapsed="1" x14ac:dyDescent="0.35">
      <c r="A47" s="1"/>
      <c r="B47" s="40" t="s">
        <v>30</v>
      </c>
      <c r="C47" s="41">
        <v>0</v>
      </c>
      <c r="D47" s="34"/>
      <c r="E47" s="30"/>
      <c r="F47" s="28"/>
      <c r="G47" s="28"/>
      <c r="H47" s="28"/>
      <c r="I47" s="28"/>
    </row>
    <row r="48" spans="1:10" ht="12.75" customHeight="1" x14ac:dyDescent="0.35">
      <c r="A48" s="1"/>
      <c r="B48" s="40" t="s">
        <v>31</v>
      </c>
      <c r="C48" s="41">
        <v>-91</v>
      </c>
      <c r="D48" s="34"/>
      <c r="E48" s="30"/>
      <c r="F48" s="28"/>
      <c r="G48" s="28"/>
      <c r="H48" s="28"/>
      <c r="I48" s="28"/>
    </row>
    <row r="49" spans="1:57" ht="12.75" customHeight="1" x14ac:dyDescent="0.35">
      <c r="A49" s="1"/>
      <c r="B49" s="40" t="s">
        <v>32</v>
      </c>
      <c r="C49" s="41">
        <v>0</v>
      </c>
      <c r="D49" s="34"/>
      <c r="E49" s="30"/>
      <c r="F49" s="28"/>
      <c r="G49" s="28"/>
      <c r="H49" s="28"/>
      <c r="I49" s="28"/>
    </row>
    <row r="50" spans="1:57" ht="12.75" customHeight="1" x14ac:dyDescent="0.35">
      <c r="A50" s="1"/>
      <c r="B50" s="40" t="s">
        <v>33</v>
      </c>
      <c r="C50" s="34">
        <f>SUM(C51:C57)</f>
        <v>-620</v>
      </c>
      <c r="D50" s="34"/>
      <c r="E50" s="30"/>
      <c r="F50" s="28"/>
      <c r="G50" s="28"/>
      <c r="H50" s="28"/>
      <c r="I50" s="28"/>
    </row>
    <row r="51" spans="1:57" ht="12.75" customHeight="1" outlineLevel="1" x14ac:dyDescent="0.35">
      <c r="A51" s="1"/>
      <c r="B51" s="42" t="s">
        <v>34</v>
      </c>
      <c r="C51" s="16">
        <v>0</v>
      </c>
      <c r="D51" s="17"/>
      <c r="E51" s="17"/>
      <c r="F51" s="16"/>
      <c r="G51" s="16"/>
      <c r="H51" s="16"/>
      <c r="I51" s="16"/>
    </row>
    <row r="52" spans="1:57" ht="12.75" customHeight="1" outlineLevel="1" x14ac:dyDescent="0.35">
      <c r="A52" s="1"/>
      <c r="B52" s="42" t="s">
        <v>35</v>
      </c>
      <c r="C52" s="16">
        <v>0</v>
      </c>
      <c r="D52" s="17"/>
      <c r="E52" s="17"/>
      <c r="F52" s="16"/>
      <c r="G52" s="16"/>
      <c r="H52" s="16"/>
      <c r="I52" s="16"/>
    </row>
    <row r="53" spans="1:57" ht="12.75" customHeight="1" outlineLevel="1" x14ac:dyDescent="0.35">
      <c r="A53" s="1"/>
      <c r="B53" s="42" t="s">
        <v>53</v>
      </c>
      <c r="C53" s="16">
        <f>-60-13</f>
        <v>-73</v>
      </c>
      <c r="D53" s="17"/>
      <c r="E53" s="17"/>
      <c r="F53" s="16"/>
      <c r="G53" s="16"/>
      <c r="H53" s="16"/>
      <c r="I53" s="16"/>
    </row>
    <row r="54" spans="1:57" ht="12.75" customHeight="1" outlineLevel="1" x14ac:dyDescent="0.35">
      <c r="A54" s="1"/>
      <c r="B54" s="42" t="s">
        <v>36</v>
      </c>
      <c r="C54" s="16">
        <f>-372-100</f>
        <v>-472</v>
      </c>
      <c r="D54" s="17"/>
      <c r="E54" s="17"/>
      <c r="F54" s="16"/>
      <c r="G54" s="16"/>
      <c r="H54" s="16"/>
      <c r="I54" s="16"/>
    </row>
    <row r="55" spans="1:57" ht="12.75" customHeight="1" outlineLevel="1" x14ac:dyDescent="0.35">
      <c r="A55" s="1"/>
      <c r="B55" s="42" t="s">
        <v>52</v>
      </c>
      <c r="C55" s="16">
        <v>-25</v>
      </c>
      <c r="D55" s="17"/>
      <c r="E55" s="17"/>
      <c r="F55" s="16"/>
      <c r="G55" s="16"/>
      <c r="H55" s="16"/>
      <c r="I55" s="16"/>
    </row>
    <row r="56" spans="1:57" ht="12.75" customHeight="1" outlineLevel="1" x14ac:dyDescent="0.35">
      <c r="A56" s="1"/>
      <c r="B56" s="42" t="s">
        <v>37</v>
      </c>
      <c r="C56" s="16">
        <v>-50</v>
      </c>
      <c r="D56" s="17"/>
      <c r="E56" s="17"/>
      <c r="F56" s="16"/>
      <c r="G56" s="16"/>
      <c r="H56" s="16"/>
      <c r="I56" s="16"/>
    </row>
    <row r="57" spans="1:57" ht="12.75" customHeight="1" outlineLevel="1" x14ac:dyDescent="0.35">
      <c r="A57" s="1"/>
      <c r="B57" s="15"/>
      <c r="C57" s="43"/>
      <c r="D57" s="16"/>
      <c r="E57" s="17"/>
      <c r="F57" s="44"/>
      <c r="G57" s="44"/>
      <c r="H57" s="44"/>
      <c r="I57" s="44"/>
    </row>
    <row r="58" spans="1:57" ht="12.75" customHeight="1" x14ac:dyDescent="0.35">
      <c r="A58" s="1"/>
      <c r="B58" s="27" t="s">
        <v>38</v>
      </c>
      <c r="C58" s="41">
        <f>-1-3</f>
        <v>-4</v>
      </c>
      <c r="D58" s="45"/>
      <c r="E58" s="30"/>
      <c r="F58" s="28"/>
      <c r="G58" s="28"/>
      <c r="H58" s="28"/>
      <c r="I58" s="28"/>
    </row>
    <row r="59" spans="1:57" ht="12.75" customHeight="1" x14ac:dyDescent="0.35">
      <c r="A59" s="1"/>
      <c r="B59" s="40" t="s">
        <v>39</v>
      </c>
      <c r="C59" s="41">
        <f>-240-60</f>
        <v>-300</v>
      </c>
      <c r="D59" s="34"/>
      <c r="E59" s="30"/>
      <c r="F59" s="28"/>
      <c r="G59" s="28"/>
      <c r="H59" s="28"/>
      <c r="I59" s="28"/>
    </row>
    <row r="60" spans="1:57" ht="12.75" customHeight="1" x14ac:dyDescent="0.35">
      <c r="A60" s="1"/>
      <c r="B60" s="50" t="s">
        <v>42</v>
      </c>
      <c r="C60" s="29">
        <v>-60</v>
      </c>
      <c r="D60" s="34"/>
      <c r="E60" s="30"/>
      <c r="F60" s="28"/>
      <c r="G60" s="28"/>
      <c r="H60" s="28"/>
      <c r="I60" s="28"/>
    </row>
    <row r="61" spans="1:57" ht="12.75" customHeight="1" x14ac:dyDescent="0.35">
      <c r="A61" s="1"/>
      <c r="B61" s="49" t="s">
        <v>44</v>
      </c>
      <c r="C61" s="29">
        <v>-240</v>
      </c>
      <c r="D61" s="45"/>
      <c r="E61" s="31"/>
      <c r="F61" s="28"/>
      <c r="G61" s="28"/>
      <c r="H61" s="28"/>
      <c r="I61" s="28"/>
    </row>
    <row r="62" spans="1:57" ht="12.75" customHeight="1" x14ac:dyDescent="0.35">
      <c r="A62" s="1"/>
      <c r="B62" s="49"/>
      <c r="C62" s="29"/>
      <c r="D62" s="45"/>
      <c r="E62" s="31"/>
      <c r="F62" s="28"/>
      <c r="G62" s="28"/>
      <c r="H62" s="28"/>
      <c r="I62" s="28"/>
    </row>
    <row r="63" spans="1:57" ht="12.75" customHeight="1" x14ac:dyDescent="0.35">
      <c r="A63" s="1"/>
      <c r="B63" s="49"/>
      <c r="C63" s="29"/>
      <c r="D63" s="45"/>
      <c r="E63" s="31"/>
      <c r="F63" s="28"/>
      <c r="G63" s="28"/>
      <c r="H63" s="28"/>
      <c r="I63" s="28"/>
    </row>
    <row r="64" spans="1:57" ht="36" customHeight="1" x14ac:dyDescent="0.35">
      <c r="B64" s="54"/>
      <c r="C64" s="54"/>
      <c r="D64" s="54"/>
      <c r="E64" s="54"/>
      <c r="F64" s="54"/>
      <c r="G64" s="54"/>
      <c r="H64" s="54"/>
      <c r="I64" s="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9" ht="26.25" customHeight="1" x14ac:dyDescent="0.35">
      <c r="A65" s="1"/>
      <c r="B65" s="53"/>
      <c r="C65" s="53"/>
      <c r="D65" s="53"/>
      <c r="E65" s="53"/>
      <c r="F65" s="53"/>
      <c r="G65" s="53"/>
      <c r="H65" s="53"/>
      <c r="I65" s="1"/>
    </row>
    <row r="66" spans="1:9" x14ac:dyDescent="0.35">
      <c r="A66" s="1"/>
      <c r="B66" s="3"/>
      <c r="C66" s="3"/>
      <c r="D66" s="3"/>
      <c r="E66" s="3"/>
      <c r="F66" s="4"/>
      <c r="G66" s="4"/>
      <c r="H66" s="4"/>
      <c r="I66" s="1"/>
    </row>
  </sheetData>
  <mergeCells count="6">
    <mergeCell ref="B65:H65"/>
    <mergeCell ref="B64:H64"/>
    <mergeCell ref="B14:B15"/>
    <mergeCell ref="C14:C15"/>
    <mergeCell ref="D14:D15"/>
    <mergeCell ref="E14:I14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Сергей</cp:lastModifiedBy>
  <cp:lastPrinted>2023-06-05T10:52:53Z</cp:lastPrinted>
  <dcterms:created xsi:type="dcterms:W3CDTF">2016-04-15T12:39:19Z</dcterms:created>
  <dcterms:modified xsi:type="dcterms:W3CDTF">2024-01-24T09:16:45Z</dcterms:modified>
</cp:coreProperties>
</file>